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COLEMANZ\Objective\COLEMANZ-objective.dpc.nsw.gov.au-443\Objects\"/>
    </mc:Choice>
  </mc:AlternateContent>
  <xr:revisionPtr revIDLastSave="0" documentId="13_ncr:1_{86EEFB96-5EBC-492D-A297-0ECAD066B8D5}" xr6:coauthVersionLast="45" xr6:coauthVersionMax="45" xr10:uidLastSave="{00000000-0000-0000-0000-000000000000}"/>
  <workbookProtection workbookAlgorithmName="SHA-512" workbookHashValue="bNOxCsd5b6hWUQ2ftRCkG/C6MIwGiCubNudGxsyUu1bZzRuWMZ0S5t51a501xZh8onLos5Du2pO+WzSNzWyeUg==" workbookSaltValue="Xc+vHQWYNBxflVzf+RD8Tg==" workbookSpinCount="100000" lockStructure="1"/>
  <bookViews>
    <workbookView xWindow="-108" yWindow="-108" windowWidth="23256" windowHeight="12576" tabRatio="775" xr2:uid="{C87CCC38-8B4F-4628-B9A6-8D58031245CE}"/>
  </bookViews>
  <sheets>
    <sheet name="Intructions" sheetId="9" r:id="rId1"/>
    <sheet name="Main" sheetId="1" r:id="rId2"/>
    <sheet name="Visitation" sheetId="2" r:id="rId3"/>
    <sheet name="Travel" sheetId="4" r:id="rId4"/>
    <sheet name="Water" sheetId="5" r:id="rId5"/>
    <sheet name="Environmental" sheetId="7" r:id="rId6"/>
    <sheet name="Other" sheetId="6" r:id="rId7"/>
    <sheet name="Lists" sheetId="3" state="hidden" r:id="rId8"/>
  </sheets>
  <definedNames>
    <definedName name="_xlnm._FilterDatabase" localSheetId="7" hidden="1">Lists!$B$4:$E$133</definedName>
    <definedName name="Adam">#REF!</definedName>
    <definedName name="Ass">#REF!</definedName>
    <definedName name="SectionD">#REF!</definedName>
    <definedName name="SectionE">#REF!</definedName>
    <definedName name="T1Anch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H14" i="4"/>
  <c r="H13" i="4"/>
  <c r="H12" i="4"/>
  <c r="B121" i="1"/>
  <c r="B115" i="1"/>
  <c r="B109" i="1"/>
  <c r="B110" i="1" s="1"/>
  <c r="B108" i="1"/>
  <c r="B101" i="1"/>
  <c r="B95" i="1"/>
  <c r="B91" i="1"/>
  <c r="B92" i="1" s="1"/>
  <c r="B93" i="1" s="1"/>
  <c r="B90" i="1"/>
  <c r="B83" i="1"/>
  <c r="B84" i="1" s="1"/>
  <c r="B82" i="1"/>
  <c r="B73" i="1"/>
  <c r="B66" i="1"/>
  <c r="B68" i="1" s="1"/>
  <c r="B67" i="1"/>
  <c r="B65" i="1"/>
  <c r="B58" i="1"/>
  <c r="B57" i="1"/>
  <c r="B44" i="1"/>
  <c r="B45" i="1" s="1"/>
  <c r="B43" i="1"/>
  <c r="B29" i="1"/>
  <c r="B30" i="1" s="1"/>
  <c r="B28" i="1"/>
  <c r="B23" i="1"/>
  <c r="B19" i="1"/>
  <c r="B18" i="1"/>
  <c r="B15" i="1"/>
  <c r="B13" i="1"/>
  <c r="E7" i="5"/>
  <c r="F7" i="4"/>
  <c r="E7" i="2"/>
  <c r="K21" i="2"/>
  <c r="K20" i="2"/>
  <c r="B23" i="2"/>
  <c r="B25" i="2" s="1"/>
  <c r="B24" i="2"/>
  <c r="B22" i="2"/>
  <c r="B13" i="2"/>
  <c r="B14" i="2" s="1"/>
  <c r="B112" i="1" l="1"/>
  <c r="B111" i="1"/>
  <c r="B113" i="1" s="1"/>
  <c r="B85" i="1"/>
  <c r="B69" i="1"/>
  <c r="B70" i="1" s="1"/>
  <c r="B71" i="1" s="1"/>
  <c r="B47" i="1"/>
  <c r="B46" i="1"/>
  <c r="B48" i="1" s="1"/>
  <c r="B32" i="1"/>
  <c r="B31" i="1"/>
  <c r="B33" i="1" s="1"/>
  <c r="B26" i="2"/>
  <c r="B27" i="2" s="1"/>
  <c r="B15" i="2"/>
  <c r="B16" i="2"/>
  <c r="B17" i="2" s="1"/>
  <c r="B50" i="1" l="1"/>
  <c r="B51" i="1" s="1"/>
  <c r="B49" i="1"/>
  <c r="B34" i="1"/>
  <c r="B35" i="1"/>
  <c r="C95" i="1"/>
  <c r="F27" i="1"/>
  <c r="B52" i="1" l="1"/>
  <c r="B53" i="1"/>
  <c r="B54" i="1" s="1"/>
  <c r="B13" i="7"/>
  <c r="D27" i="2" l="1"/>
  <c r="G54" i="1"/>
  <c r="K66" i="1" l="1"/>
  <c r="K67" i="1"/>
  <c r="K68" i="1"/>
  <c r="K69" i="1"/>
  <c r="K70" i="1"/>
  <c r="K65" i="1"/>
  <c r="B21" i="6" l="1"/>
  <c r="H23" i="7"/>
  <c r="H24" i="7"/>
  <c r="H25" i="7"/>
  <c r="H26" i="7"/>
  <c r="H22" i="7"/>
  <c r="K23" i="7"/>
  <c r="K24" i="7"/>
  <c r="K25" i="7"/>
  <c r="K26" i="7"/>
  <c r="K22" i="7"/>
  <c r="B9" i="7"/>
  <c r="L14" i="4"/>
  <c r="K6" i="3"/>
  <c r="B8" i="4"/>
  <c r="B12" i="4" s="1"/>
  <c r="K29" i="1"/>
  <c r="K30" i="1"/>
  <c r="K31" i="1"/>
  <c r="K32" i="1"/>
  <c r="K33" i="1"/>
  <c r="K34" i="1"/>
  <c r="K28" i="1"/>
  <c r="H27" i="2"/>
  <c r="G27" i="2"/>
  <c r="F27" i="2"/>
  <c r="E27" i="2"/>
  <c r="I23" i="2"/>
  <c r="L23" i="2" s="1"/>
  <c r="I24" i="2"/>
  <c r="L24" i="2" s="1"/>
  <c r="I25" i="2"/>
  <c r="I26" i="2"/>
  <c r="I22" i="2"/>
  <c r="L22" i="2" s="1"/>
  <c r="E17" i="2"/>
  <c r="F17" i="2"/>
  <c r="G17" i="2"/>
  <c r="H17" i="2"/>
  <c r="D17" i="2"/>
  <c r="I13" i="2"/>
  <c r="L13" i="2" s="1"/>
  <c r="I14" i="2"/>
  <c r="L14" i="2" s="1"/>
  <c r="I15" i="2"/>
  <c r="I16" i="2"/>
  <c r="I12" i="2"/>
  <c r="L12" i="2" s="1"/>
  <c r="B12" i="2"/>
  <c r="E20" i="2"/>
  <c r="F20" i="2" s="1"/>
  <c r="G20" i="2" s="1"/>
  <c r="H20" i="2" s="1"/>
  <c r="E10" i="2"/>
  <c r="F10" i="2" s="1"/>
  <c r="G10" i="2" s="1"/>
  <c r="H10" i="2" s="1"/>
  <c r="B19" i="5"/>
  <c r="B20" i="5" s="1"/>
  <c r="B16" i="5"/>
  <c r="B17" i="5" s="1"/>
  <c r="B13" i="5"/>
  <c r="B14" i="5" s="1"/>
  <c r="B11" i="5"/>
  <c r="B8" i="5"/>
  <c r="B8" i="1"/>
  <c r="N28" i="1" l="1"/>
  <c r="E23" i="1"/>
  <c r="B12" i="7"/>
  <c r="L12" i="4"/>
  <c r="L13" i="4"/>
  <c r="B13" i="4"/>
  <c r="B14" i="4" s="1"/>
  <c r="I27" i="2"/>
  <c r="J27" i="2" s="1"/>
  <c r="L27" i="2"/>
  <c r="I17" i="2"/>
  <c r="J13" i="2" s="1"/>
  <c r="L17" i="2"/>
  <c r="B22" i="5"/>
  <c r="B23" i="5" s="1"/>
  <c r="K109" i="1"/>
  <c r="K110" i="1"/>
  <c r="K111" i="1"/>
  <c r="K112" i="1"/>
  <c r="K108" i="1"/>
  <c r="J113" i="1"/>
  <c r="I113" i="1"/>
  <c r="H113" i="1"/>
  <c r="G113" i="1"/>
  <c r="F113" i="1"/>
  <c r="K43" i="1"/>
  <c r="G35" i="1"/>
  <c r="H35" i="1"/>
  <c r="I35" i="1"/>
  <c r="J35" i="1"/>
  <c r="K35" i="1"/>
  <c r="L34" i="1" s="1"/>
  <c r="F35" i="1"/>
  <c r="B17" i="4" l="1"/>
  <c r="J22" i="2"/>
  <c r="J26" i="2"/>
  <c r="J23" i="2"/>
  <c r="J24" i="2"/>
  <c r="J25" i="2"/>
  <c r="B17" i="7"/>
  <c r="B18" i="7" s="1"/>
  <c r="J17" i="2"/>
  <c r="J16" i="2"/>
  <c r="J14" i="2"/>
  <c r="J12" i="2"/>
  <c r="J15" i="2"/>
  <c r="B24" i="5"/>
  <c r="B25" i="5" s="1"/>
  <c r="L28" i="1"/>
  <c r="L35" i="1"/>
  <c r="L33" i="1"/>
  <c r="L32" i="1"/>
  <c r="K113" i="1"/>
  <c r="L31" i="1"/>
  <c r="L30" i="1"/>
  <c r="L29" i="1"/>
  <c r="B22" i="7" l="1"/>
  <c r="B23" i="7" l="1"/>
  <c r="B24" i="7" l="1"/>
  <c r="B25" i="7" s="1"/>
  <c r="B26" i="7" l="1"/>
  <c r="K53" i="1" l="1"/>
  <c r="H54" i="1"/>
  <c r="I54" i="1"/>
  <c r="J54" i="1"/>
  <c r="F54" i="1"/>
  <c r="G85" i="1"/>
  <c r="H85" i="1"/>
  <c r="I85" i="1"/>
  <c r="J85" i="1"/>
  <c r="F85" i="1"/>
  <c r="J71" i="1"/>
  <c r="I71" i="1"/>
  <c r="H71" i="1"/>
  <c r="G71" i="1"/>
  <c r="F71" i="1"/>
  <c r="F41" i="1"/>
  <c r="G41" i="1" s="1"/>
  <c r="H41" i="1" s="1"/>
  <c r="I41" i="1" s="1"/>
  <c r="J41" i="1" s="1"/>
  <c r="K52" i="1"/>
  <c r="K51" i="1"/>
  <c r="K50" i="1"/>
  <c r="K49" i="1"/>
  <c r="K48" i="1"/>
  <c r="K47" i="1"/>
  <c r="K46" i="1"/>
  <c r="K45" i="1"/>
  <c r="K44" i="1"/>
  <c r="G26" i="1"/>
  <c r="H26" i="1" s="1"/>
  <c r="I26" i="1" s="1"/>
  <c r="J26" i="1" s="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K85" i="1" l="1"/>
  <c r="F120" i="1"/>
  <c r="G120" i="1" s="1"/>
  <c r="H120" i="1" s="1"/>
  <c r="I120" i="1" s="1"/>
  <c r="J120" i="1" s="1"/>
  <c r="F100" i="1"/>
  <c r="G100" i="1" s="1"/>
  <c r="H100" i="1" s="1"/>
  <c r="I100" i="1" s="1"/>
  <c r="J100" i="1" s="1"/>
  <c r="K71" i="1"/>
  <c r="G27" i="1"/>
  <c r="H27" i="1" s="1"/>
  <c r="I27" i="1" s="1"/>
  <c r="J27" i="1" s="1"/>
  <c r="D21" i="2"/>
  <c r="E21" i="2" s="1"/>
  <c r="F21" i="2" s="1"/>
  <c r="G21" i="2" s="1"/>
  <c r="H21" i="2" s="1"/>
  <c r="D11" i="2"/>
  <c r="E11" i="2" s="1"/>
  <c r="F11" i="2" s="1"/>
  <c r="G11" i="2" s="1"/>
  <c r="H11" i="2" s="1"/>
  <c r="K54" i="1"/>
  <c r="F64" i="1"/>
  <c r="F107" i="1" s="1"/>
  <c r="F42" i="1"/>
  <c r="F89" i="1" s="1"/>
  <c r="B11" i="1"/>
  <c r="J92" i="1" l="1"/>
  <c r="K91" i="1"/>
  <c r="K90" i="1"/>
  <c r="H92" i="1"/>
  <c r="I92" i="1"/>
  <c r="G92" i="1"/>
  <c r="G64" i="1"/>
  <c r="H64" i="1" s="1"/>
  <c r="I64" i="1" s="1"/>
  <c r="J64" i="1" s="1"/>
  <c r="G107" i="1"/>
  <c r="H107" i="1" s="1"/>
  <c r="I107" i="1" s="1"/>
  <c r="J107" i="1" s="1"/>
  <c r="G42" i="1"/>
  <c r="H42" i="1" s="1"/>
  <c r="I42" i="1" s="1"/>
  <c r="J42" i="1" s="1"/>
  <c r="G89" i="1"/>
  <c r="F81" i="1"/>
  <c r="G81" i="1" s="1"/>
  <c r="H81" i="1" s="1"/>
  <c r="I81" i="1" s="1"/>
  <c r="J81" i="1" s="1"/>
  <c r="I95" i="1" l="1"/>
  <c r="I101" i="1"/>
  <c r="I121" i="1" s="1"/>
  <c r="J95" i="1"/>
  <c r="J101" i="1"/>
  <c r="J121" i="1" s="1"/>
  <c r="G101" i="1"/>
  <c r="G121" i="1" s="1"/>
  <c r="G95" i="1"/>
  <c r="H95" i="1"/>
  <c r="H101" i="1"/>
  <c r="H121" i="1" s="1"/>
  <c r="F92" i="1"/>
  <c r="H89" i="1"/>
  <c r="K93" i="1" l="1"/>
  <c r="K92" i="1"/>
  <c r="F101" i="1"/>
  <c r="F121" i="1" s="1"/>
  <c r="K121" i="1" s="1"/>
  <c r="F95" i="1"/>
  <c r="I89" i="1"/>
  <c r="K95" i="1" l="1"/>
  <c r="K101" i="1"/>
  <c r="J89" i="1"/>
  <c r="B10" i="5" l="1"/>
  <c r="B24" i="4"/>
  <c r="B25" i="4" l="1"/>
  <c r="B26" i="4" s="1"/>
  <c r="B29" i="4" l="1"/>
</calcChain>
</file>

<file path=xl/sharedStrings.xml><?xml version="1.0" encoding="utf-8"?>
<sst xmlns="http://schemas.openxmlformats.org/spreadsheetml/2006/main" count="398" uniqueCount="322">
  <si>
    <t>Datasheet</t>
  </si>
  <si>
    <t>Project name:</t>
  </si>
  <si>
    <t>Proponent name:</t>
  </si>
  <si>
    <t>Bushfire Local Economic Recovery (BLER) Fund</t>
  </si>
  <si>
    <t>Contributor name</t>
  </si>
  <si>
    <t>Contributor type</t>
  </si>
  <si>
    <t>Contribution type</t>
  </si>
  <si>
    <t>Cash or grant</t>
  </si>
  <si>
    <t>Local Government Area:</t>
  </si>
  <si>
    <t>OR</t>
  </si>
  <si>
    <t>Multiple LGAs</t>
  </si>
  <si>
    <t>State-wide impacts:</t>
  </si>
  <si>
    <t>Woollahra (A)</t>
  </si>
  <si>
    <t>Wollongong (C)</t>
  </si>
  <si>
    <t>Wollondilly (A)</t>
  </si>
  <si>
    <t>Willoughby (C)</t>
  </si>
  <si>
    <t>Waverley (A)</t>
  </si>
  <si>
    <t>The Hills Shire (A)</t>
  </si>
  <si>
    <t>Sydney (C)</t>
  </si>
  <si>
    <t>Sutherland Shire (A)</t>
  </si>
  <si>
    <t>Strathfield (A)</t>
  </si>
  <si>
    <t>Ryde (C)</t>
  </si>
  <si>
    <t>Randwick (C)</t>
  </si>
  <si>
    <t>Penrith (C)</t>
  </si>
  <si>
    <t>Parramatta (C)</t>
  </si>
  <si>
    <t>Northern Beaches (A)</t>
  </si>
  <si>
    <t>North Sydney (A)</t>
  </si>
  <si>
    <t>Newcastle (C)</t>
  </si>
  <si>
    <t>Mosman (A)</t>
  </si>
  <si>
    <t>Liverpool (C)</t>
  </si>
  <si>
    <t>Lithgow (C)</t>
  </si>
  <si>
    <t>Lane Cove (A)</t>
  </si>
  <si>
    <t>Ku-ring-gai (A)</t>
  </si>
  <si>
    <t>Inner West (A)</t>
  </si>
  <si>
    <t>Hunters Hill (A)</t>
  </si>
  <si>
    <t>Hornsby (A)</t>
  </si>
  <si>
    <t>Hawkesbury (C)</t>
  </si>
  <si>
    <t>Georges River (A)</t>
  </si>
  <si>
    <t>Fairfield (C)</t>
  </si>
  <si>
    <t>Cumberland (A)</t>
  </si>
  <si>
    <t>Canterbury-Bankstown (A)</t>
  </si>
  <si>
    <t>Canada Bay (A)</t>
  </si>
  <si>
    <t>Campbelltown (C) (NSW)</t>
  </si>
  <si>
    <t>Camden (A)</t>
  </si>
  <si>
    <t>Burwood (A)</t>
  </si>
  <si>
    <t>Blue Mountains (C)</t>
  </si>
  <si>
    <t>Blacktown (C)</t>
  </si>
  <si>
    <t>Bayside (A)</t>
  </si>
  <si>
    <t>Yass Valley (A)</t>
  </si>
  <si>
    <t>Wingecarribee (A)</t>
  </si>
  <si>
    <t>Wentworth (A)</t>
  </si>
  <si>
    <t>Weddin (A)</t>
  </si>
  <si>
    <t>Warrumbungle Shire (A)</t>
  </si>
  <si>
    <t>Warren (A)</t>
  </si>
  <si>
    <t>Walgett (A)</t>
  </si>
  <si>
    <t>Walcha (A)</t>
  </si>
  <si>
    <t>Wagga Wagga (C)</t>
  </si>
  <si>
    <t>Uralla (A)</t>
  </si>
  <si>
    <t>Upper Lachlan Shire (A)</t>
  </si>
  <si>
    <t>Upper Hunter Shire (A)</t>
  </si>
  <si>
    <t>Unincorporated NSW</t>
  </si>
  <si>
    <t>Tweed (A)</t>
  </si>
  <si>
    <t>Tenterfield (A)</t>
  </si>
  <si>
    <t>Temora (A)</t>
  </si>
  <si>
    <t>Tamworth Regional (A)</t>
  </si>
  <si>
    <t>Snowy Valleys (A)</t>
  </si>
  <si>
    <t>Snowy Monaro Regional (A)</t>
  </si>
  <si>
    <t>Singleton (A)</t>
  </si>
  <si>
    <t>Shoalhaven (C)</t>
  </si>
  <si>
    <t>Shellharbour (C)</t>
  </si>
  <si>
    <t>Richmond Valley (A)</t>
  </si>
  <si>
    <t>Queanbeyan-Palerang Regional (A)</t>
  </si>
  <si>
    <t>Port Stephens (A)</t>
  </si>
  <si>
    <t>Port Macquarie-Hastings (A)</t>
  </si>
  <si>
    <t>Parkes (A)</t>
  </si>
  <si>
    <t>Orange (C)</t>
  </si>
  <si>
    <t>Oberon (A)</t>
  </si>
  <si>
    <t>Narromine (A)</t>
  </si>
  <si>
    <t>Narrandera (A)</t>
  </si>
  <si>
    <t>Narrabri (A)</t>
  </si>
  <si>
    <t>Nambucca (A)</t>
  </si>
  <si>
    <t>Muswellbrook (A)</t>
  </si>
  <si>
    <t>Murrumbidgee (A)</t>
  </si>
  <si>
    <t>Murray River (A)</t>
  </si>
  <si>
    <t>Moree Plains (A)</t>
  </si>
  <si>
    <t>Mid-Western Regional (A)</t>
  </si>
  <si>
    <t>Mid-Coast (A)</t>
  </si>
  <si>
    <t>Maitland (C)</t>
  </si>
  <si>
    <t>Lockhart (A)</t>
  </si>
  <si>
    <t>Liverpool Plains (A)</t>
  </si>
  <si>
    <t>Lismore (C)</t>
  </si>
  <si>
    <t>Leeton (A)</t>
  </si>
  <si>
    <t>Lake Macquarie (C)</t>
  </si>
  <si>
    <t>Lachlan (A)</t>
  </si>
  <si>
    <t>Kyogle (A)</t>
  </si>
  <si>
    <t>Kiama (A)</t>
  </si>
  <si>
    <t>Kempsey (A)</t>
  </si>
  <si>
    <t>Junee (A)</t>
  </si>
  <si>
    <t>Inverell (A)</t>
  </si>
  <si>
    <t>Hilltops (A)</t>
  </si>
  <si>
    <t>Hay (A)</t>
  </si>
  <si>
    <t>Gwydir (A)</t>
  </si>
  <si>
    <t>Gunnedah (A)</t>
  </si>
  <si>
    <t>Griffith (C)</t>
  </si>
  <si>
    <t>Greater Hume</t>
  </si>
  <si>
    <t>Greater Hume Shire (A)</t>
  </si>
  <si>
    <t>Goulburn Mulwaree (A)</t>
  </si>
  <si>
    <t>Glen Innes Severn (A)</t>
  </si>
  <si>
    <t>Gilgandra (A)</t>
  </si>
  <si>
    <t>Forbes (A)</t>
  </si>
  <si>
    <t>Federation (A)</t>
  </si>
  <si>
    <t>Eurobodalla (A)</t>
  </si>
  <si>
    <t>Edward River (A)</t>
  </si>
  <si>
    <t>Dungog (A)</t>
  </si>
  <si>
    <t>Dubbo Regional (A)</t>
  </si>
  <si>
    <t>Cowra (A)</t>
  </si>
  <si>
    <t>Cootamundra-Gundagai Regional (A)</t>
  </si>
  <si>
    <t>Coonamble (A)</t>
  </si>
  <si>
    <t>Coolamon (A)</t>
  </si>
  <si>
    <t>Coffs Harbour (C)</t>
  </si>
  <si>
    <t>Cobar (A)</t>
  </si>
  <si>
    <t>Clarence Valley (A)</t>
  </si>
  <si>
    <t>Cessnock (C)</t>
  </si>
  <si>
    <t>Central Darling (A)</t>
  </si>
  <si>
    <t>Central Coast (C) (NSW)</t>
  </si>
  <si>
    <t>Carrathool (A)</t>
  </si>
  <si>
    <t>Cabonne (A)</t>
  </si>
  <si>
    <t>Byron (A)</t>
  </si>
  <si>
    <t>Broken Hill (C)</t>
  </si>
  <si>
    <t>Brewarrina (A)</t>
  </si>
  <si>
    <t>Bourke (A)</t>
  </si>
  <si>
    <t>Bogan (A)</t>
  </si>
  <si>
    <t>Blayney (A)</t>
  </si>
  <si>
    <t>Bland (A)</t>
  </si>
  <si>
    <t>Berrigan (A)</t>
  </si>
  <si>
    <t>Bellingen (A)</t>
  </si>
  <si>
    <t>Bega Valley (A)</t>
  </si>
  <si>
    <t>Bathurst Regional (A)</t>
  </si>
  <si>
    <t>Balranald (A)</t>
  </si>
  <si>
    <t>Ballina (A)</t>
  </si>
  <si>
    <t>Armidale Regional (A)</t>
  </si>
  <si>
    <t>Albury (C)</t>
  </si>
  <si>
    <t>Check in REDS</t>
  </si>
  <si>
    <t>LGA Code (2019 ASGS)</t>
  </si>
  <si>
    <t>Local Government Area (LGA) (2019 ASGS)</t>
  </si>
  <si>
    <t>Note: Cells containing a dash (-) indicate that data are unavailable due to a break in series caused by the shift from the 2011 to the 2016 ASGS. For more information, see page 4 of the SALM publication and the 2016 ASGS changeover user guide (available from the SALM website).</t>
  </si>
  <si>
    <t>Smoothed Unemployment Rate (%)</t>
  </si>
  <si>
    <t>Yes</t>
  </si>
  <si>
    <t>No</t>
  </si>
  <si>
    <t>Project timeframe</t>
  </si>
  <si>
    <t>Project location</t>
  </si>
  <si>
    <t>Proposed start date</t>
  </si>
  <si>
    <t>Proposed end date</t>
  </si>
  <si>
    <t>Total</t>
  </si>
  <si>
    <t>Year 1</t>
  </si>
  <si>
    <t>Project costs</t>
  </si>
  <si>
    <t>Year 2</t>
  </si>
  <si>
    <t>Year 3</t>
  </si>
  <si>
    <t>Year 4</t>
  </si>
  <si>
    <t>Year 5</t>
  </si>
  <si>
    <t>Capital expenditure item 1 (e.g. "concreting")</t>
  </si>
  <si>
    <t>Capital expenditure item 2 (e.g. "widgets")</t>
  </si>
  <si>
    <t>Capital expenditure item 3 (e.g. "land and existing buildings")</t>
  </si>
  <si>
    <t>Capital expenditure item 4 (e.g. "new warehouse building")</t>
  </si>
  <si>
    <t>Capital expenditure item 5 (e.g. "office fit-out")</t>
  </si>
  <si>
    <t>Capital expenditure item 6 (e.g. "relocatable building modules")</t>
  </si>
  <si>
    <t>Capital expenditure item 7</t>
  </si>
  <si>
    <t>Land (if being purchased)</t>
  </si>
  <si>
    <t>Total cost items purchased</t>
  </si>
  <si>
    <t>% of total</t>
  </si>
  <si>
    <t>Do not include labour costs.</t>
  </si>
  <si>
    <t>Buildings</t>
  </si>
  <si>
    <t>List should include significant capital expenditures as separate line items.</t>
  </si>
  <si>
    <t>Equipment</t>
  </si>
  <si>
    <t>Capital costs</t>
  </si>
  <si>
    <t>Annual average steady-state maintenance cost</t>
  </si>
  <si>
    <t>Capital cost Items</t>
  </si>
  <si>
    <t>Operating cost Items</t>
  </si>
  <si>
    <t>Expense 1 (e.g. maintenance)</t>
  </si>
  <si>
    <t>Expense 2 (e.g. rent)</t>
  </si>
  <si>
    <t>Expense 3 (raw materials)</t>
  </si>
  <si>
    <t>Expense 4 (e.g. licenses and royalties)</t>
  </si>
  <si>
    <t>Expense 5</t>
  </si>
  <si>
    <t>Total operating costs</t>
  </si>
  <si>
    <t>All other operating costs</t>
  </si>
  <si>
    <t>Operating costs</t>
  </si>
  <si>
    <t>Project Employment</t>
  </si>
  <si>
    <t>Employees</t>
  </si>
  <si>
    <t>Full-time jobs</t>
  </si>
  <si>
    <t>Part-time jobs</t>
  </si>
  <si>
    <t>Casual jobs</t>
  </si>
  <si>
    <t>Total average full-time equivlent employment</t>
  </si>
  <si>
    <t>Basic salaries and wages</t>
  </si>
  <si>
    <t>Superannuation</t>
  </si>
  <si>
    <t>Total Wages and Salaries</t>
  </si>
  <si>
    <t>Payroll Tax</t>
  </si>
  <si>
    <t>Project wages/salaries</t>
  </si>
  <si>
    <t>Total project funding</t>
  </si>
  <si>
    <t>Likely use of land if funding not granted</t>
  </si>
  <si>
    <t>(e.g. sell land)</t>
  </si>
  <si>
    <t>Amount or value ($, financial year)</t>
  </si>
  <si>
    <t>Total ($)</t>
  </si>
  <si>
    <t>Please list major operating cost items</t>
  </si>
  <si>
    <t>(Other than wages and capital expenditure).</t>
  </si>
  <si>
    <t>Project Revenue</t>
  </si>
  <si>
    <t>Revenue Item 1 (e.g. rent)</t>
  </si>
  <si>
    <t>Revenue Item 2 (e.g. fees)</t>
  </si>
  <si>
    <t>Revenue Item 3</t>
  </si>
  <si>
    <t>Revenue Item 4</t>
  </si>
  <si>
    <t>All other revenue</t>
  </si>
  <si>
    <t>Total revenue</t>
  </si>
  <si>
    <t>Estimated land value (if already owned) ($)</t>
  </si>
  <si>
    <t>Funding requested ($):</t>
  </si>
  <si>
    <t>Annual average steady-state revenue ($)</t>
  </si>
  <si>
    <t>Will the project lead to avoided water restrictions?</t>
  </si>
  <si>
    <t>Is the project addressing a water supply failure?</t>
  </si>
  <si>
    <t>Frequency of water supply failure</t>
  </si>
  <si>
    <t>per 100 years</t>
  </si>
  <si>
    <t>Average duration of water supply failure</t>
  </si>
  <si>
    <t>days</t>
  </si>
  <si>
    <t>Minimum volume of water required by the community per day in an emergency situation</t>
  </si>
  <si>
    <t>kL/day</t>
  </si>
  <si>
    <t>For each of the claimed benefits, the proponent should provide supporting evidence in the business case.</t>
  </si>
  <si>
    <t>Will the project lead to reduced water usage?</t>
  </si>
  <si>
    <t>How much will water usage be reduced by?</t>
  </si>
  <si>
    <t>per</t>
  </si>
  <si>
    <t>Is this project required to address health requirements of Australian Drinking Water Guidelines?</t>
  </si>
  <si>
    <t>Is this project required to address aesthetic requirements of Australian Drinking Water Guidelines?</t>
  </si>
  <si>
    <t>A - Basic project information</t>
  </si>
  <si>
    <t>D - Water benefits</t>
  </si>
  <si>
    <t>Financial year benefits begin</t>
  </si>
  <si>
    <t>Will this project produce water benefits?</t>
  </si>
  <si>
    <t>If so, enter the number of affected persons, households or businesses.</t>
  </si>
  <si>
    <t>B - Visitation benefits</t>
  </si>
  <si>
    <t>Will this project increase visitation to NSW?</t>
  </si>
  <si>
    <t>Estimated number of interstate daytrips per year:</t>
  </si>
  <si>
    <t>Estimated number of NSW daytrips per year:</t>
  </si>
  <si>
    <t>Estimated number of interstate overnight visitors per year:</t>
  </si>
  <si>
    <t>Estimated number of NSW overnight visitors per year:</t>
  </si>
  <si>
    <t>Estimated number of international overnight visitors per year:</t>
  </si>
  <si>
    <t>Comments</t>
  </si>
  <si>
    <t>Distribution</t>
  </si>
  <si>
    <t>C - Travel benefits</t>
  </si>
  <si>
    <t>Will this project produce travel benefits?</t>
  </si>
  <si>
    <t>Timeframe:</t>
  </si>
  <si>
    <t>How many fatalities can be avoided?</t>
  </si>
  <si>
    <t>week</t>
  </si>
  <si>
    <t>How many injuries can be avoided?</t>
  </si>
  <si>
    <t>How many incidents of property and/or vehicle damage can be avoided?</t>
  </si>
  <si>
    <t>per year</t>
  </si>
  <si>
    <t>These estimates can be checked  with Transport for NSW's Centre for Road Safety statistics, specifically:</t>
  </si>
  <si>
    <t>https://roadsafety.transport.nsw.gov.au/statistics/interactivecrashstats/lga_stats.html?tablga=1</t>
  </si>
  <si>
    <t xml:space="preserve">- Crash and casualty statistics - LGA view -- </t>
  </si>
  <si>
    <t xml:space="preserve">- Crash and casualty statistics - LGA map view -- </t>
  </si>
  <si>
    <t>https://roadsafety.transport.nsw.gov.au/statistics/interactivecrashstats/lga_stats.html?tablga=4</t>
  </si>
  <si>
    <t>What is the average travel distance saved?</t>
  </si>
  <si>
    <t>kilometres per trip</t>
  </si>
  <si>
    <t>What is the average travel time saved?</t>
  </si>
  <si>
    <t>minutes per trip</t>
  </si>
  <si>
    <t>trip(s) per</t>
  </si>
  <si>
    <t>Estimated travel safety effects</t>
  </si>
  <si>
    <t>Estimated travel improvement effects</t>
  </si>
  <si>
    <t>How many trips are affected?</t>
  </si>
  <si>
    <t>day</t>
  </si>
  <si>
    <t>month</t>
  </si>
  <si>
    <t>year</t>
  </si>
  <si>
    <t>Comments, assumpitons, references, estimation methods, etc.</t>
  </si>
  <si>
    <t>E - Environmental benefits</t>
  </si>
  <si>
    <t>Will this project regenerate natural assets?</t>
  </si>
  <si>
    <t>Financial year regeneration begins</t>
  </si>
  <si>
    <t>What is/are the asset(s) to be regenerated?</t>
  </si>
  <si>
    <t>Regenerated natural assets</t>
  </si>
  <si>
    <t>Reduced pollution, waste or landfill</t>
  </si>
  <si>
    <t>Will this project lead to a reduction in pollution, waste or landfill?</t>
  </si>
  <si>
    <t>Financial year reduction begins</t>
  </si>
  <si>
    <t>Avoided pollutant/waste:</t>
  </si>
  <si>
    <t>Units</t>
  </si>
  <si>
    <t>Annual avoided pollution/waste</t>
  </si>
  <si>
    <t>Pollutant 1</t>
  </si>
  <si>
    <t>Pollutant 2</t>
  </si>
  <si>
    <t>Pollutant 3</t>
  </si>
  <si>
    <t>Pollutant 4</t>
  </si>
  <si>
    <t>Pollutant 5</t>
  </si>
  <si>
    <t>Please provide details of any other benefits not already mentioned that the project will produce.</t>
  </si>
  <si>
    <t>Please be as specific as possible. Where known, please provide details on the quantity, frequency and timing of benefits.</t>
  </si>
  <si>
    <t>If known, please identify the likely recipients of benefits</t>
  </si>
  <si>
    <t>Other benefits produced by project:</t>
  </si>
  <si>
    <t>F - Other benefits and costs</t>
  </si>
  <si>
    <t>Other benefits</t>
  </si>
  <si>
    <t>Please provide details of any costs not already provided that the project will produce.</t>
  </si>
  <si>
    <t>These may include things such as disamenity for nearby residents, traffic congestion during construction or pollution</t>
  </si>
  <si>
    <t>Please be as specific as possible. Where known, please provide details on the quantity, frequency and timing of costs.</t>
  </si>
  <si>
    <t>If known, please identify the likely bearers of costs</t>
  </si>
  <si>
    <t>Other costs produced by project:</t>
  </si>
  <si>
    <t>End of datasheet</t>
  </si>
  <si>
    <t>Instructions for completing datasheet</t>
  </si>
  <si>
    <t>Land</t>
  </si>
  <si>
    <t>In-kind</t>
  </si>
  <si>
    <t>All other capital expenditure cost items purchased</t>
  </si>
  <si>
    <t>Revenue Items</t>
  </si>
  <si>
    <r>
      <t xml:space="preserve">Visitors </t>
    </r>
    <r>
      <rPr>
        <b/>
        <sz val="11"/>
        <color rgb="FFFF0000"/>
        <rFont val="Arial"/>
        <family val="2"/>
      </rPr>
      <t>without</t>
    </r>
    <r>
      <rPr>
        <b/>
        <sz val="11"/>
        <rFont val="Arial"/>
        <family val="2"/>
      </rPr>
      <t xml:space="preserve"> project</t>
    </r>
  </si>
  <si>
    <r>
      <t xml:space="preserve">Visitors </t>
    </r>
    <r>
      <rPr>
        <b/>
        <sz val="11"/>
        <color rgb="FFFF0000"/>
        <rFont val="Arial"/>
        <family val="2"/>
      </rPr>
      <t>with</t>
    </r>
    <r>
      <rPr>
        <b/>
        <sz val="11"/>
        <rFont val="Arial"/>
        <family val="2"/>
      </rPr>
      <t xml:space="preserve"> project</t>
    </r>
  </si>
  <si>
    <t>What is the area of the asset?</t>
  </si>
  <si>
    <t>Total Project Operating Cost</t>
  </si>
  <si>
    <t>Project Operating Profit</t>
  </si>
  <si>
    <t>Total project operating profit</t>
  </si>
  <si>
    <t>Total project operating cost</t>
  </si>
  <si>
    <t>Other costs</t>
  </si>
  <si>
    <t>Total visitors (without project)</t>
  </si>
  <si>
    <t>Total visitors (with project)</t>
  </si>
  <si>
    <t>Please complete all blue coloured cells:</t>
  </si>
  <si>
    <t>State government agency</t>
  </si>
  <si>
    <t>% sourced</t>
  </si>
  <si>
    <t>from NSW</t>
  </si>
  <si>
    <t>Please provide an estimate of the value of land that is already owned by the proponent(s), that will be used in this project:</t>
  </si>
  <si>
    <t>Average length</t>
  </si>
  <si>
    <t>of stay (nights)</t>
  </si>
  <si>
    <t>nights</t>
  </si>
  <si>
    <t>If so, enter the number of affected persons, households or businesses:</t>
  </si>
  <si>
    <t>Quantity</t>
  </si>
  <si>
    <t>avoided</t>
  </si>
  <si>
    <t>(Please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</si>
</sst>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_-;\(#,##0\);\-_;"/>
    <numFmt numFmtId="165" formatCode="0.0%;[Red]\-0.0%;\-_;"/>
    <numFmt numFmtId="166" formatCode="#,##0.0"/>
    <numFmt numFmtId="167" formatCode="\A0"/>
    <numFmt numFmtId="168" formatCode="&quot;Year &quot;0"/>
    <numFmt numFmtId="169" formatCode="#,##0.00;;\-"/>
    <numFmt numFmtId="170" formatCode="0.0"/>
    <numFmt numFmtId="171" formatCode="\B0"/>
    <numFmt numFmtId="172" formatCode="\D0"/>
    <numFmt numFmtId="173" formatCode="\C0"/>
    <numFmt numFmtId="174" formatCode="\E0"/>
    <numFmt numFmtId="175" formatCode="\F0"/>
    <numFmt numFmtId="176" formatCode="_-* #,##0_-;\-* #,##0_-;_-* &quot;-&quot;??_-;_-@_-"/>
    <numFmt numFmtId="177" formatCode="d\ mmm\ yyyy"/>
    <numFmt numFmtId="178" formatCode="###0_-;\(###0\);\-_;"/>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family val="2"/>
      <scheme val="minor"/>
    </font>
    <font>
      <sz val="11"/>
      <name val="Calibri"/>
      <family val="2"/>
      <scheme val="minor"/>
    </font>
    <font>
      <sz val="8"/>
      <name val="Calibri"/>
      <family val="2"/>
      <scheme val="minor"/>
    </font>
    <font>
      <sz val="11"/>
      <color theme="1"/>
      <name val="Arial"/>
      <family val="2"/>
    </font>
    <font>
      <b/>
      <sz val="10"/>
      <name val="Arial"/>
      <family val="2"/>
    </font>
    <font>
      <sz val="11"/>
      <name val="Arial"/>
      <family val="2"/>
    </font>
    <font>
      <sz val="8"/>
      <name val="Arial"/>
      <family val="2"/>
    </font>
    <font>
      <b/>
      <sz val="11"/>
      <name val="Arial"/>
      <family val="2"/>
    </font>
    <font>
      <b/>
      <sz val="11"/>
      <color theme="1"/>
      <name val="Arial"/>
      <family val="2"/>
    </font>
    <font>
      <sz val="11"/>
      <color theme="0"/>
      <name val="Arial"/>
      <family val="2"/>
    </font>
    <font>
      <sz val="11"/>
      <color theme="0" tint="-0.249977111117893"/>
      <name val="Calibri"/>
      <family val="2"/>
      <scheme val="minor"/>
    </font>
    <font>
      <b/>
      <sz val="24"/>
      <color theme="5"/>
      <name val="Arial"/>
      <family val="2"/>
    </font>
    <font>
      <sz val="20"/>
      <color theme="5"/>
      <name val="Arial"/>
      <family val="2"/>
    </font>
    <font>
      <b/>
      <sz val="11"/>
      <color theme="4"/>
      <name val="Arial"/>
      <family val="2"/>
    </font>
    <font>
      <i/>
      <sz val="11"/>
      <name val="Arial"/>
      <family val="2"/>
    </font>
    <font>
      <b/>
      <i/>
      <sz val="11"/>
      <color theme="0"/>
      <name val="Arial"/>
      <family val="2"/>
    </font>
    <font>
      <b/>
      <sz val="14"/>
      <color theme="5"/>
      <name val="Arial"/>
      <family val="2"/>
    </font>
    <font>
      <b/>
      <sz val="14"/>
      <color theme="6"/>
      <name val="Arial"/>
      <family val="2"/>
    </font>
    <font>
      <b/>
      <sz val="14"/>
      <color theme="4"/>
      <name val="Arial"/>
      <family val="2"/>
    </font>
    <font>
      <b/>
      <sz val="14"/>
      <color theme="1"/>
      <name val="Arial"/>
      <family val="2"/>
    </font>
    <font>
      <b/>
      <sz val="14"/>
      <color theme="0"/>
      <name val="Arial"/>
      <family val="2"/>
    </font>
    <font>
      <u/>
      <sz val="11"/>
      <color theme="10"/>
      <name val="Calibri"/>
      <family val="2"/>
      <scheme val="minor"/>
    </font>
    <font>
      <sz val="11"/>
      <color theme="4"/>
      <name val="Arial"/>
      <family val="2"/>
    </font>
    <font>
      <b/>
      <sz val="14"/>
      <name val="Arial"/>
      <family val="2"/>
    </font>
    <font>
      <b/>
      <sz val="14"/>
      <color rgb="FF65B818"/>
      <name val="Arial"/>
      <family val="2"/>
    </font>
    <font>
      <b/>
      <sz val="14"/>
      <color rgb="FFFDB913"/>
      <name val="Arial"/>
      <family val="2"/>
    </font>
    <font>
      <b/>
      <sz val="14"/>
      <color theme="3"/>
      <name val="Arial"/>
      <family val="2"/>
    </font>
    <font>
      <b/>
      <sz val="11"/>
      <color rgb="FFFF0000"/>
      <name val="Arial"/>
      <family val="2"/>
    </font>
    <font>
      <sz val="11"/>
      <color rgb="FFFFFFFF"/>
      <name val="Arial"/>
      <family val="2"/>
    </font>
    <font>
      <b/>
      <sz val="11"/>
      <color rgb="FFFFFFFF"/>
      <name val="Arial"/>
      <family val="2"/>
    </font>
    <font>
      <sz val="9"/>
      <color rgb="FFFFFFFF"/>
      <name val="Arial"/>
      <family val="2"/>
    </font>
    <font>
      <b/>
      <sz val="9"/>
      <color rgb="FFFFFFFF"/>
      <name val="Arial"/>
      <family val="2"/>
    </font>
    <font>
      <sz val="9"/>
      <name val="Arial"/>
      <family val="2"/>
    </font>
    <font>
      <b/>
      <sz val="9"/>
      <name val="Arial"/>
      <family val="2"/>
    </font>
    <font>
      <sz val="9"/>
      <color theme="1"/>
      <name val="Arial"/>
      <family val="2"/>
    </font>
    <font>
      <i/>
      <sz val="9"/>
      <color theme="1"/>
      <name val="Arial"/>
      <family val="2"/>
    </font>
    <font>
      <i/>
      <sz val="9"/>
      <color rgb="FFFFFFFF"/>
      <name val="Arial"/>
      <family val="2"/>
    </font>
    <font>
      <sz val="11"/>
      <color theme="7" tint="0.39997558519241921"/>
      <name val="Arial"/>
      <family val="2"/>
    </font>
    <font>
      <i/>
      <sz val="8"/>
      <name val="Arial"/>
      <family val="2"/>
    </font>
    <font>
      <sz val="10"/>
      <color theme="1"/>
      <name val="Arial"/>
      <family val="2"/>
    </font>
    <font>
      <sz val="11"/>
      <color theme="0" tint="-0.249977111117893"/>
      <name val="Arial"/>
      <family val="2"/>
    </font>
    <font>
      <b/>
      <sz val="11"/>
      <color theme="0" tint="-0.249977111117893"/>
      <name val="Arial"/>
      <family val="2"/>
    </font>
    <font>
      <sz val="9"/>
      <color theme="0" tint="-0.249977111117893"/>
      <name val="Arial"/>
      <family val="2"/>
    </font>
    <font>
      <sz val="11"/>
      <color theme="0" tint="-4.9989318521683403E-2"/>
      <name val="Arial"/>
      <family val="2"/>
    </font>
    <font>
      <i/>
      <u/>
      <sz val="10"/>
      <color rgb="FFC00000"/>
      <name val="Arial"/>
      <family val="2"/>
    </font>
    <font>
      <sz val="10"/>
      <color theme="0" tint="-0.249977111117893"/>
      <name val="Arial"/>
      <family val="2"/>
    </font>
    <font>
      <i/>
      <sz val="10"/>
      <color theme="0" tint="-0.249977111117893"/>
      <name val="Arial"/>
      <family val="2"/>
    </font>
    <font>
      <sz val="12"/>
      <color theme="1"/>
      <name val="Arial"/>
      <family val="2"/>
    </font>
    <font>
      <sz val="20"/>
      <color theme="1"/>
      <name val="Arial"/>
      <family val="2"/>
    </font>
    <font>
      <i/>
      <sz val="9"/>
      <color theme="0" tint="-0.499984740745262"/>
      <name val="Arial"/>
      <family val="2"/>
    </font>
  </fonts>
  <fills count="19">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0"/>
        <bgColor indexed="64"/>
      </patternFill>
    </fill>
    <fill>
      <patternFill patternType="solid">
        <fgColor rgb="FFE4D2F2"/>
        <bgColor indexed="64"/>
      </patternFill>
    </fill>
    <fill>
      <patternFill patternType="solid">
        <fgColor rgb="FFE1CCF0"/>
        <bgColor indexed="64"/>
      </patternFill>
    </fill>
    <fill>
      <patternFill patternType="solid">
        <fgColor rgb="FF7030A0"/>
        <bgColor indexed="64"/>
      </patternFill>
    </fill>
    <fill>
      <patternFill patternType="solid">
        <fgColor rgb="FF002664"/>
        <bgColor indexed="64"/>
      </patternFill>
    </fill>
    <fill>
      <patternFill patternType="solid">
        <fgColor rgb="FFE7F1F8"/>
        <bgColor indexed="64"/>
      </patternFill>
    </fill>
    <fill>
      <patternFill patternType="solid">
        <fgColor rgb="FFCDE4F1"/>
        <bgColor indexed="64"/>
      </patternFill>
    </fill>
    <fill>
      <patternFill patternType="solid">
        <fgColor rgb="FFD3DDE4"/>
        <bgColor indexed="64"/>
      </patternFill>
    </fill>
    <fill>
      <patternFill patternType="solid">
        <fgColor rgb="FFEBEBEB"/>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B9D0DD"/>
        <bgColor indexed="64"/>
      </patternFill>
    </fill>
    <fill>
      <patternFill patternType="solid">
        <fgColor rgb="FF4F4F4F"/>
        <bgColor indexed="64"/>
      </patternFill>
    </fill>
    <fill>
      <patternFill patternType="solid">
        <fgColor theme="2" tint="-9.9978637043366805E-2"/>
        <bgColor indexed="64"/>
      </patternFill>
    </fill>
    <fill>
      <patternFill patternType="solid">
        <fgColor theme="0" tint="-0.14999847407452621"/>
        <bgColor indexed="64"/>
      </patternFill>
    </fill>
  </fills>
  <borders count="12">
    <border>
      <left/>
      <right/>
      <top/>
      <bottom/>
      <diagonal/>
    </border>
    <border>
      <left/>
      <right/>
      <top style="thin">
        <color rgb="FFF2F2F2"/>
      </top>
      <bottom style="thin">
        <color rgb="FFFFFFFF"/>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top/>
      <bottom style="thin">
        <color theme="1"/>
      </bottom>
      <diagonal/>
    </border>
    <border>
      <left/>
      <right/>
      <top style="thin">
        <color theme="1"/>
      </top>
      <bottom/>
      <diagonal/>
    </border>
    <border>
      <left/>
      <right/>
      <top style="thin">
        <color theme="1"/>
      </top>
      <bottom style="thin">
        <color theme="5"/>
      </bottom>
      <diagonal/>
    </border>
    <border>
      <left/>
      <right/>
      <top style="thin">
        <color rgb="FFC5D9F1"/>
      </top>
      <bottom/>
      <diagonal/>
    </border>
    <border>
      <left/>
      <right/>
      <top style="thin">
        <color rgb="FFC5D9F1"/>
      </top>
      <bottom style="thin">
        <color rgb="FFC5D9F1"/>
      </bottom>
      <diagonal/>
    </border>
    <border>
      <left/>
      <right/>
      <top/>
      <bottom style="thin">
        <color rgb="FFC5D9F1"/>
      </bottom>
      <diagonal/>
    </border>
    <border>
      <left/>
      <right/>
      <top style="thin">
        <color rgb="FFF2F2F2"/>
      </top>
      <bottom style="thin">
        <color rgb="FFF2F2F2"/>
      </bottom>
      <diagonal/>
    </border>
  </borders>
  <cellStyleXfs count="7">
    <xf numFmtId="0" fontId="0" fillId="0" borderId="0"/>
    <xf numFmtId="9" fontId="1"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cellStyleXfs>
  <cellXfs count="274">
    <xf numFmtId="0" fontId="0" fillId="0" borderId="0" xfId="0"/>
    <xf numFmtId="0" fontId="1" fillId="0" borderId="0" xfId="3"/>
    <xf numFmtId="0" fontId="1" fillId="5" borderId="0" xfId="3" applyFill="1"/>
    <xf numFmtId="166" fontId="1" fillId="0" borderId="0" xfId="3" applyNumberFormat="1"/>
    <xf numFmtId="0" fontId="1" fillId="0" borderId="3" xfId="3" applyBorder="1" applyAlignment="1">
      <alignment horizontal="right"/>
    </xf>
    <xf numFmtId="0" fontId="1" fillId="6" borderId="1" xfId="3" applyFill="1" applyBorder="1"/>
    <xf numFmtId="0" fontId="15" fillId="7" borderId="1" xfId="3" applyFont="1" applyFill="1" applyBorder="1"/>
    <xf numFmtId="0" fontId="1" fillId="0" borderId="4" xfId="3" applyBorder="1" applyAlignment="1">
      <alignment horizontal="right"/>
    </xf>
    <xf numFmtId="0" fontId="1" fillId="0" borderId="2" xfId="3" applyBorder="1"/>
    <xf numFmtId="17" fontId="2" fillId="0" borderId="0" xfId="3" applyNumberFormat="1" applyFont="1"/>
    <xf numFmtId="0" fontId="2" fillId="0" borderId="3" xfId="3" applyFont="1" applyBorder="1" applyAlignment="1">
      <alignment horizontal="right"/>
    </xf>
    <xf numFmtId="0" fontId="2" fillId="0" borderId="0" xfId="3" applyFont="1"/>
    <xf numFmtId="0" fontId="8" fillId="4" borderId="0" xfId="0" applyFont="1" applyFill="1"/>
    <xf numFmtId="0" fontId="27" fillId="4" borderId="0" xfId="0" applyFont="1" applyFill="1"/>
    <xf numFmtId="0" fontId="8" fillId="4" borderId="0" xfId="0" applyFont="1" applyFill="1" applyProtection="1"/>
    <xf numFmtId="0" fontId="8" fillId="4" borderId="0" xfId="0" applyFont="1" applyFill="1" applyBorder="1" applyProtection="1"/>
    <xf numFmtId="0" fontId="16" fillId="4" borderId="0" xfId="0" applyFont="1" applyFill="1" applyProtection="1"/>
    <xf numFmtId="0" fontId="17" fillId="4" borderId="0" xfId="0" applyFont="1" applyFill="1" applyProtection="1"/>
    <xf numFmtId="0" fontId="31" fillId="4" borderId="0" xfId="0" applyFont="1" applyFill="1" applyBorder="1" applyProtection="1"/>
    <xf numFmtId="0" fontId="8" fillId="4" borderId="0" xfId="0" applyFont="1" applyFill="1" applyAlignment="1" applyProtection="1">
      <alignment vertical="top" wrapText="1"/>
    </xf>
    <xf numFmtId="0" fontId="8" fillId="4" borderId="0" xfId="0" quotePrefix="1" applyFont="1" applyFill="1" applyAlignment="1" applyProtection="1">
      <alignment vertical="top"/>
    </xf>
    <xf numFmtId="0" fontId="8" fillId="4" borderId="0" xfId="0" applyFont="1" applyFill="1" applyAlignment="1" applyProtection="1">
      <alignment vertical="center"/>
    </xf>
    <xf numFmtId="0" fontId="28" fillId="4" borderId="0" xfId="5" applyFont="1" applyFill="1" applyBorder="1" applyAlignment="1" applyProtection="1">
      <alignment vertical="center"/>
    </xf>
    <xf numFmtId="0" fontId="28" fillId="0" borderId="0" xfId="5" applyFont="1" applyFill="1" applyBorder="1" applyAlignment="1" applyProtection="1">
      <alignment vertical="center"/>
    </xf>
    <xf numFmtId="0" fontId="8" fillId="0" borderId="0" xfId="0" applyFont="1" applyProtection="1"/>
    <xf numFmtId="0" fontId="25" fillId="4" borderId="0" xfId="5" applyFont="1" applyFill="1" applyBorder="1" applyAlignment="1" applyProtection="1">
      <alignment vertical="center"/>
    </xf>
    <xf numFmtId="0" fontId="25" fillId="0" borderId="0" xfId="5" applyFont="1" applyFill="1" applyBorder="1" applyAlignment="1" applyProtection="1">
      <alignment vertical="center"/>
    </xf>
    <xf numFmtId="0" fontId="8" fillId="4" borderId="5" xfId="0" applyFont="1" applyFill="1" applyBorder="1" applyProtection="1"/>
    <xf numFmtId="0" fontId="6" fillId="0" borderId="0" xfId="0" applyFont="1" applyFill="1" applyAlignment="1" applyProtection="1"/>
    <xf numFmtId="0" fontId="3" fillId="0" borderId="0" xfId="0" applyFont="1" applyFill="1" applyAlignment="1" applyProtection="1"/>
    <xf numFmtId="0" fontId="8" fillId="3" borderId="0" xfId="0" applyFont="1" applyFill="1" applyBorder="1" applyAlignment="1" applyProtection="1"/>
    <xf numFmtId="0" fontId="8" fillId="4" borderId="0" xfId="0" applyFont="1" applyFill="1" applyAlignment="1" applyProtection="1">
      <alignment vertical="top"/>
    </xf>
    <xf numFmtId="0" fontId="8" fillId="4" borderId="0" xfId="0" applyFont="1" applyFill="1" applyAlignment="1" applyProtection="1"/>
    <xf numFmtId="0" fontId="8" fillId="0" borderId="0" xfId="0" applyFont="1" applyFill="1" applyProtection="1"/>
    <xf numFmtId="0" fontId="8" fillId="0" borderId="0" xfId="0" applyFont="1" applyFill="1" applyBorder="1" applyProtection="1"/>
    <xf numFmtId="0" fontId="33" fillId="9" borderId="9" xfId="0" applyFont="1" applyFill="1" applyBorder="1" applyAlignment="1" applyProtection="1">
      <alignment vertical="top" wrapText="1"/>
    </xf>
    <xf numFmtId="0" fontId="8" fillId="10" borderId="9" xfId="0" applyFont="1" applyFill="1" applyBorder="1" applyAlignment="1" applyProtection="1">
      <alignment vertical="top" wrapText="1"/>
    </xf>
    <xf numFmtId="4" fontId="10" fillId="4" borderId="9" xfId="2" quotePrefix="1" applyNumberFormat="1" applyFont="1" applyFill="1" applyBorder="1" applyAlignment="1" applyProtection="1"/>
    <xf numFmtId="4" fontId="10" fillId="4" borderId="9" xfId="2" applyNumberFormat="1" applyFont="1" applyFill="1" applyBorder="1" applyAlignment="1" applyProtection="1"/>
    <xf numFmtId="0" fontId="20" fillId="0" borderId="0" xfId="0" applyFont="1" applyFill="1" applyBorder="1" applyAlignment="1" applyProtection="1"/>
    <xf numFmtId="0" fontId="8" fillId="9" borderId="9" xfId="0" applyFont="1" applyFill="1" applyBorder="1" applyAlignment="1" applyProtection="1">
      <protection locked="0"/>
    </xf>
    <xf numFmtId="0" fontId="8" fillId="9" borderId="8" xfId="0" applyFont="1" applyFill="1" applyBorder="1" applyAlignment="1" applyProtection="1">
      <protection locked="0"/>
    </xf>
    <xf numFmtId="0" fontId="8" fillId="9" borderId="9" xfId="0" applyFont="1" applyFill="1" applyBorder="1" applyProtection="1">
      <protection locked="0"/>
    </xf>
    <xf numFmtId="0" fontId="8" fillId="9" borderId="9" xfId="0" applyFont="1" applyFill="1" applyBorder="1" applyAlignment="1" applyProtection="1">
      <alignment wrapText="1"/>
      <protection locked="0"/>
    </xf>
    <xf numFmtId="176" fontId="8" fillId="9" borderId="9" xfId="6" applyNumberFormat="1" applyFont="1" applyFill="1" applyBorder="1" applyAlignment="1" applyProtection="1">
      <protection locked="0"/>
    </xf>
    <xf numFmtId="177" fontId="8" fillId="9" borderId="8" xfId="0" applyNumberFormat="1" applyFont="1" applyFill="1" applyBorder="1" applyProtection="1">
      <protection locked="0"/>
    </xf>
    <xf numFmtId="177" fontId="8" fillId="9" borderId="9" xfId="0" applyNumberFormat="1" applyFont="1" applyFill="1" applyBorder="1" applyProtection="1">
      <protection locked="0"/>
    </xf>
    <xf numFmtId="0" fontId="10" fillId="9" borderId="8" xfId="0" applyFont="1" applyFill="1" applyBorder="1" applyAlignment="1" applyProtection="1">
      <alignment vertical="top"/>
      <protection locked="0"/>
    </xf>
    <xf numFmtId="0" fontId="10" fillId="9" borderId="8" xfId="0" applyFont="1" applyFill="1" applyBorder="1" applyAlignment="1" applyProtection="1">
      <protection locked="0"/>
    </xf>
    <xf numFmtId="164" fontId="10" fillId="9" borderId="0" xfId="0" applyNumberFormat="1" applyFont="1" applyFill="1" applyBorder="1" applyAlignment="1" applyProtection="1">
      <alignment horizontal="right"/>
      <protection locked="0"/>
    </xf>
    <xf numFmtId="164" fontId="10" fillId="9" borderId="8" xfId="0" applyNumberFormat="1" applyFont="1" applyFill="1" applyBorder="1" applyAlignment="1" applyProtection="1">
      <alignment horizontal="right"/>
      <protection locked="0"/>
    </xf>
    <xf numFmtId="164" fontId="10" fillId="9" borderId="9" xfId="0" applyNumberFormat="1" applyFont="1" applyFill="1" applyBorder="1" applyAlignment="1" applyProtection="1">
      <alignment horizontal="right"/>
      <protection locked="0"/>
    </xf>
    <xf numFmtId="0" fontId="10" fillId="9" borderId="8" xfId="0" applyFont="1" applyFill="1" applyBorder="1" applyProtection="1">
      <protection locked="0"/>
    </xf>
    <xf numFmtId="0" fontId="10" fillId="10" borderId="8" xfId="0" applyFont="1" applyFill="1" applyBorder="1" applyAlignment="1" applyProtection="1">
      <alignment vertical="top"/>
      <protection locked="0"/>
    </xf>
    <xf numFmtId="0" fontId="10" fillId="10" borderId="8" xfId="0" applyFont="1" applyFill="1" applyBorder="1" applyAlignment="1" applyProtection="1">
      <protection locked="0"/>
    </xf>
    <xf numFmtId="164" fontId="10" fillId="10" borderId="8" xfId="0" applyNumberFormat="1" applyFont="1" applyFill="1" applyBorder="1" applyAlignment="1" applyProtection="1">
      <alignment horizontal="right"/>
      <protection locked="0"/>
    </xf>
    <xf numFmtId="0" fontId="10" fillId="10" borderId="8" xfId="0" applyFont="1" applyFill="1" applyBorder="1" applyProtection="1">
      <protection locked="0"/>
    </xf>
    <xf numFmtId="164" fontId="10" fillId="10" borderId="9" xfId="0" applyNumberFormat="1" applyFont="1" applyFill="1" applyBorder="1" applyAlignment="1" applyProtection="1">
      <alignment horizontal="right"/>
      <protection locked="0"/>
    </xf>
    <xf numFmtId="0" fontId="10" fillId="10" borderId="9" xfId="0" applyFont="1" applyFill="1" applyBorder="1" applyProtection="1">
      <protection locked="0"/>
    </xf>
    <xf numFmtId="0" fontId="33" fillId="8" borderId="0" xfId="0" applyFont="1" applyFill="1" applyBorder="1" applyProtection="1"/>
    <xf numFmtId="0" fontId="34" fillId="8" borderId="0" xfId="0" applyFont="1" applyFill="1" applyBorder="1" applyAlignment="1" applyProtection="1">
      <alignment horizontal="right" wrapText="1"/>
    </xf>
    <xf numFmtId="0" fontId="33" fillId="8" borderId="0" xfId="0" applyFont="1" applyFill="1" applyProtection="1"/>
    <xf numFmtId="0" fontId="34" fillId="8" borderId="0" xfId="0" applyFont="1" applyFill="1" applyBorder="1" applyProtection="1"/>
    <xf numFmtId="0" fontId="36" fillId="8" borderId="0" xfId="0" applyFont="1" applyFill="1" applyBorder="1" applyAlignment="1" applyProtection="1"/>
    <xf numFmtId="0" fontId="35" fillId="8" borderId="0" xfId="0" applyFont="1" applyFill="1" applyBorder="1" applyAlignment="1" applyProtection="1"/>
    <xf numFmtId="0" fontId="35" fillId="8" borderId="0" xfId="0" applyFont="1" applyFill="1" applyBorder="1" applyProtection="1"/>
    <xf numFmtId="168" fontId="36" fillId="8" borderId="0" xfId="0" applyNumberFormat="1" applyFont="1" applyFill="1" applyBorder="1" applyAlignment="1" applyProtection="1">
      <alignment horizontal="right" wrapText="1"/>
    </xf>
    <xf numFmtId="0" fontId="36" fillId="8" borderId="0" xfId="0" applyFont="1" applyFill="1" applyBorder="1" applyAlignment="1" applyProtection="1">
      <alignment horizontal="right" wrapText="1"/>
    </xf>
    <xf numFmtId="0" fontId="36" fillId="8" borderId="0" xfId="0" applyFont="1" applyFill="1" applyBorder="1" applyProtection="1"/>
    <xf numFmtId="0" fontId="36" fillId="8" borderId="0" xfId="0" applyFont="1" applyFill="1" applyBorder="1" applyAlignment="1" applyProtection="1">
      <alignment wrapText="1"/>
    </xf>
    <xf numFmtId="0" fontId="36" fillId="8" borderId="0" xfId="2" applyFont="1" applyFill="1" applyBorder="1" applyAlignment="1" applyProtection="1">
      <alignment horizontal="right"/>
    </xf>
    <xf numFmtId="0" fontId="36" fillId="8" borderId="0" xfId="0" applyFont="1" applyFill="1" applyBorder="1" applyAlignment="1" applyProtection="1">
      <alignment vertical="center"/>
    </xf>
    <xf numFmtId="4" fontId="10" fillId="9" borderId="8" xfId="2" applyNumberFormat="1" applyFont="1" applyFill="1" applyBorder="1" applyAlignment="1" applyProtection="1">
      <protection locked="0"/>
    </xf>
    <xf numFmtId="4" fontId="10" fillId="10" borderId="8" xfId="2" applyNumberFormat="1" applyFont="1" applyFill="1" applyBorder="1" applyAlignment="1" applyProtection="1">
      <protection locked="0"/>
    </xf>
    <xf numFmtId="4" fontId="8" fillId="9" borderId="9" xfId="2" applyNumberFormat="1" applyFont="1" applyFill="1" applyBorder="1" applyAlignment="1" applyProtection="1">
      <protection locked="0"/>
    </xf>
    <xf numFmtId="4" fontId="8" fillId="10" borderId="9" xfId="2" applyNumberFormat="1" applyFont="1" applyFill="1" applyBorder="1" applyAlignment="1" applyProtection="1">
      <protection locked="0"/>
    </xf>
    <xf numFmtId="4" fontId="8" fillId="9" borderId="10" xfId="2" applyNumberFormat="1" applyFont="1" applyFill="1" applyBorder="1" applyAlignment="1" applyProtection="1">
      <protection locked="0"/>
    </xf>
    <xf numFmtId="164" fontId="12" fillId="13" borderId="8" xfId="0" applyNumberFormat="1" applyFont="1" applyFill="1" applyBorder="1" applyAlignment="1" applyProtection="1">
      <alignment horizontal="right"/>
    </xf>
    <xf numFmtId="164" fontId="12" fillId="13" borderId="9" xfId="0" applyNumberFormat="1" applyFont="1" applyFill="1" applyBorder="1" applyAlignment="1" applyProtection="1">
      <alignment horizontal="right"/>
    </xf>
    <xf numFmtId="164" fontId="12" fillId="12" borderId="9" xfId="0" applyNumberFormat="1" applyFont="1" applyFill="1" applyBorder="1" applyAlignment="1" applyProtection="1">
      <alignment horizontal="right"/>
    </xf>
    <xf numFmtId="9" fontId="10" fillId="11" borderId="11" xfId="0" applyNumberFormat="1" applyFont="1" applyFill="1" applyBorder="1" applyAlignment="1" applyProtection="1">
      <alignment horizontal="right"/>
      <protection locked="0"/>
    </xf>
    <xf numFmtId="9" fontId="10" fillId="15" borderId="11" xfId="0" applyNumberFormat="1" applyFont="1" applyFill="1" applyBorder="1" applyAlignment="1" applyProtection="1">
      <alignment horizontal="right"/>
      <protection locked="0"/>
    </xf>
    <xf numFmtId="164" fontId="39" fillId="9" borderId="9" xfId="0" applyNumberFormat="1" applyFont="1" applyFill="1" applyBorder="1" applyAlignment="1" applyProtection="1">
      <alignment horizontal="right" vertical="center"/>
      <protection locked="0"/>
    </xf>
    <xf numFmtId="0" fontId="39" fillId="9" borderId="10" xfId="0" applyFont="1" applyFill="1" applyBorder="1" applyAlignment="1" applyProtection="1">
      <protection locked="0"/>
    </xf>
    <xf numFmtId="0" fontId="33" fillId="8" borderId="0" xfId="0" applyFont="1" applyFill="1" applyBorder="1" applyAlignment="1" applyProtection="1">
      <alignment vertical="center"/>
    </xf>
    <xf numFmtId="0" fontId="34" fillId="8" borderId="0" xfId="2" applyFont="1" applyFill="1" applyBorder="1" applyAlignment="1" applyProtection="1">
      <alignment horizontal="right"/>
    </xf>
    <xf numFmtId="0" fontId="34" fillId="8" borderId="0" xfId="0" applyFont="1" applyFill="1" applyBorder="1" applyAlignment="1" applyProtection="1">
      <alignment vertical="center"/>
    </xf>
    <xf numFmtId="166" fontId="10" fillId="9" borderId="9" xfId="2" applyNumberFormat="1" applyFont="1" applyFill="1" applyBorder="1" applyAlignment="1" applyProtection="1">
      <protection locked="0"/>
    </xf>
    <xf numFmtId="166" fontId="10" fillId="10" borderId="9" xfId="2" applyNumberFormat="1" applyFont="1" applyFill="1" applyBorder="1" applyAlignment="1" applyProtection="1">
      <protection locked="0"/>
    </xf>
    <xf numFmtId="164" fontId="10" fillId="9" borderId="9" xfId="2" applyNumberFormat="1" applyFont="1" applyFill="1" applyBorder="1" applyAlignment="1" applyProtection="1">
      <alignment horizontal="right" vertical="center"/>
      <protection locked="0"/>
    </xf>
    <xf numFmtId="0" fontId="34" fillId="8" borderId="6" xfId="2" applyFont="1" applyFill="1" applyBorder="1" applyAlignment="1" applyProtection="1">
      <alignment horizontal="right"/>
    </xf>
    <xf numFmtId="0" fontId="34" fillId="8" borderId="0" xfId="0" applyFont="1" applyFill="1" applyProtection="1"/>
    <xf numFmtId="0" fontId="41" fillId="8" borderId="0" xfId="0" applyFont="1" applyFill="1" applyBorder="1" applyProtection="1"/>
    <xf numFmtId="4" fontId="34" fillId="8" borderId="6" xfId="2" applyNumberFormat="1" applyFont="1" applyFill="1" applyBorder="1" applyAlignment="1" applyProtection="1">
      <alignment horizontal="right"/>
    </xf>
    <xf numFmtId="0" fontId="34" fillId="16" borderId="0" xfId="0" applyFont="1" applyFill="1" applyBorder="1" applyProtection="1"/>
    <xf numFmtId="0" fontId="33" fillId="16" borderId="0" xfId="0" applyFont="1" applyFill="1" applyBorder="1" applyProtection="1"/>
    <xf numFmtId="0" fontId="36" fillId="16" borderId="0" xfId="2" applyFont="1" applyFill="1" applyBorder="1" applyAlignment="1" applyProtection="1">
      <alignment horizontal="right"/>
    </xf>
    <xf numFmtId="0" fontId="36" fillId="16" borderId="0" xfId="0" applyFont="1" applyFill="1" applyBorder="1" applyAlignment="1" applyProtection="1">
      <alignment horizontal="right" wrapText="1"/>
    </xf>
    <xf numFmtId="0" fontId="36" fillId="8" borderId="0" xfId="2" applyFont="1" applyFill="1" applyBorder="1" applyAlignment="1" applyProtection="1">
      <alignment horizontal="right" wrapText="1"/>
    </xf>
    <xf numFmtId="0" fontId="8" fillId="13" borderId="0" xfId="0" applyFont="1" applyFill="1" applyProtection="1"/>
    <xf numFmtId="0" fontId="0" fillId="13" borderId="0" xfId="0" applyFill="1" applyProtection="1"/>
    <xf numFmtId="0" fontId="8" fillId="13" borderId="0" xfId="0" applyFont="1" applyFill="1" applyBorder="1" applyProtection="1"/>
    <xf numFmtId="0" fontId="16" fillId="13" borderId="0" xfId="0" applyFont="1" applyFill="1" applyProtection="1"/>
    <xf numFmtId="0" fontId="17" fillId="13" borderId="0" xfId="0" applyFont="1" applyFill="1" applyProtection="1"/>
    <xf numFmtId="0" fontId="21" fillId="13" borderId="0" xfId="0" applyFont="1" applyFill="1" applyBorder="1" applyProtection="1"/>
    <xf numFmtId="167" fontId="14" fillId="13" borderId="0" xfId="0" applyNumberFormat="1" applyFont="1" applyFill="1" applyBorder="1" applyAlignment="1" applyProtection="1">
      <alignment horizontal="center"/>
    </xf>
    <xf numFmtId="0" fontId="8" fillId="13" borderId="9" xfId="0" applyFont="1" applyFill="1" applyBorder="1" applyProtection="1"/>
    <xf numFmtId="0" fontId="18" fillId="13" borderId="0" xfId="0" applyFont="1" applyFill="1" applyBorder="1" applyProtection="1"/>
    <xf numFmtId="0" fontId="8" fillId="13" borderId="0" xfId="0" applyFont="1" applyFill="1" applyBorder="1" applyAlignment="1" applyProtection="1">
      <alignment horizontal="center"/>
    </xf>
    <xf numFmtId="0" fontId="37" fillId="13" borderId="0" xfId="0" applyFont="1" applyFill="1" applyProtection="1"/>
    <xf numFmtId="0" fontId="38" fillId="13" borderId="0" xfId="0" applyFont="1" applyFill="1" applyBorder="1" applyAlignment="1" applyProtection="1"/>
    <xf numFmtId="0" fontId="37" fillId="13" borderId="0" xfId="0" applyFont="1" applyFill="1" applyBorder="1" applyAlignment="1" applyProtection="1"/>
    <xf numFmtId="0" fontId="38" fillId="13" borderId="0" xfId="0" applyFont="1" applyFill="1" applyBorder="1" applyAlignment="1" applyProtection="1">
      <alignment horizontal="center"/>
    </xf>
    <xf numFmtId="0" fontId="10" fillId="13" borderId="0" xfId="0" applyFont="1" applyFill="1" applyBorder="1" applyProtection="1"/>
    <xf numFmtId="0" fontId="9" fillId="13" borderId="0" xfId="0" applyFont="1" applyFill="1" applyBorder="1" applyProtection="1"/>
    <xf numFmtId="0" fontId="20" fillId="13" borderId="0" xfId="0" applyFont="1" applyFill="1" applyBorder="1" applyAlignment="1" applyProtection="1"/>
    <xf numFmtId="0" fontId="11" fillId="13" borderId="0" xfId="0" applyFont="1" applyFill="1" applyBorder="1" applyProtection="1"/>
    <xf numFmtId="0" fontId="12" fillId="13" borderId="0" xfId="0" applyFont="1" applyFill="1" applyBorder="1" applyAlignment="1" applyProtection="1">
      <alignment vertical="top"/>
    </xf>
    <xf numFmtId="0" fontId="12" fillId="13" borderId="0" xfId="0" applyFont="1" applyFill="1" applyBorder="1" applyAlignment="1" applyProtection="1">
      <alignment horizontal="right"/>
    </xf>
    <xf numFmtId="0" fontId="18" fillId="13" borderId="0" xfId="0" applyFont="1" applyFill="1" applyProtection="1"/>
    <xf numFmtId="4" fontId="19" fillId="13" borderId="0" xfId="2" applyNumberFormat="1" applyFont="1" applyFill="1" applyBorder="1" applyProtection="1"/>
    <xf numFmtId="4" fontId="10" fillId="13" borderId="0" xfId="2" applyNumberFormat="1" applyFont="1" applyFill="1" applyBorder="1" applyAlignment="1" applyProtection="1">
      <alignment horizontal="center"/>
    </xf>
    <xf numFmtId="4" fontId="10" fillId="13" borderId="0" xfId="2" applyNumberFormat="1" applyFont="1" applyFill="1" applyBorder="1" applyProtection="1"/>
    <xf numFmtId="0" fontId="10" fillId="13" borderId="0" xfId="0" applyFont="1" applyFill="1" applyBorder="1" applyAlignment="1" applyProtection="1"/>
    <xf numFmtId="4" fontId="10" fillId="13" borderId="9" xfId="2" applyNumberFormat="1" applyFont="1" applyFill="1" applyBorder="1" applyAlignment="1" applyProtection="1"/>
    <xf numFmtId="4" fontId="10" fillId="13" borderId="8" xfId="2" applyNumberFormat="1" applyFont="1" applyFill="1" applyBorder="1" applyAlignment="1" applyProtection="1"/>
    <xf numFmtId="4" fontId="12" fillId="13" borderId="9" xfId="2" applyNumberFormat="1" applyFont="1" applyFill="1" applyBorder="1" applyAlignment="1" applyProtection="1"/>
    <xf numFmtId="4" fontId="12" fillId="13" borderId="10" xfId="2" quotePrefix="1" applyNumberFormat="1" applyFont="1" applyFill="1" applyBorder="1" applyAlignment="1" applyProtection="1">
      <alignment horizontal="right"/>
    </xf>
    <xf numFmtId="166" fontId="10" fillId="13" borderId="9" xfId="2" applyNumberFormat="1" applyFont="1" applyFill="1" applyBorder="1" applyAlignment="1" applyProtection="1"/>
    <xf numFmtId="0" fontId="1" fillId="13" borderId="0" xfId="0" applyFont="1" applyFill="1" applyBorder="1" applyProtection="1"/>
    <xf numFmtId="166" fontId="12" fillId="13" borderId="9" xfId="2" applyNumberFormat="1" applyFont="1" applyFill="1" applyBorder="1" applyAlignment="1" applyProtection="1">
      <alignment horizontal="right"/>
    </xf>
    <xf numFmtId="169" fontId="5" fillId="13" borderId="0" xfId="2" applyNumberFormat="1" applyFont="1" applyFill="1" applyBorder="1" applyAlignment="1" applyProtection="1">
      <alignment horizontal="right"/>
    </xf>
    <xf numFmtId="0" fontId="1" fillId="13" borderId="0" xfId="0" applyFont="1" applyFill="1" applyProtection="1"/>
    <xf numFmtId="0" fontId="40" fillId="13" borderId="0" xfId="0" applyFont="1" applyFill="1" applyProtection="1"/>
    <xf numFmtId="0" fontId="40" fillId="13" borderId="0" xfId="0" applyFont="1" applyFill="1" applyBorder="1" applyProtection="1"/>
    <xf numFmtId="166" fontId="10" fillId="13" borderId="8" xfId="2" applyNumberFormat="1" applyFont="1" applyFill="1" applyBorder="1" applyAlignment="1" applyProtection="1"/>
    <xf numFmtId="166" fontId="12" fillId="13" borderId="9" xfId="2" applyNumberFormat="1" applyFont="1" applyFill="1" applyBorder="1" applyAlignment="1" applyProtection="1"/>
    <xf numFmtId="164" fontId="42" fillId="13" borderId="9" xfId="0" applyNumberFormat="1" applyFont="1" applyFill="1" applyBorder="1" applyProtection="1"/>
    <xf numFmtId="0" fontId="38" fillId="13" borderId="5" xfId="0" applyFont="1" applyFill="1" applyBorder="1" applyAlignment="1" applyProtection="1"/>
    <xf numFmtId="0" fontId="10" fillId="13" borderId="5" xfId="0" applyFont="1" applyFill="1" applyBorder="1" applyAlignment="1" applyProtection="1"/>
    <xf numFmtId="164" fontId="10" fillId="13" borderId="9" xfId="0" applyNumberFormat="1" applyFont="1" applyFill="1" applyBorder="1" applyAlignment="1" applyProtection="1">
      <alignment horizontal="right"/>
    </xf>
    <xf numFmtId="167" fontId="10" fillId="13" borderId="0" xfId="0" applyNumberFormat="1" applyFont="1" applyFill="1" applyBorder="1" applyAlignment="1" applyProtection="1">
      <alignment horizontal="center"/>
    </xf>
    <xf numFmtId="169" fontId="5" fillId="13" borderId="0" xfId="2" applyNumberFormat="1" applyFont="1" applyFill="1" applyAlignment="1" applyProtection="1">
      <alignment horizontal="right"/>
    </xf>
    <xf numFmtId="0" fontId="14" fillId="13" borderId="0" xfId="0" applyFont="1" applyFill="1" applyAlignment="1" applyProtection="1">
      <alignment horizontal="center" wrapText="1"/>
    </xf>
    <xf numFmtId="0" fontId="43" fillId="13" borderId="0" xfId="0" applyFont="1" applyFill="1" applyBorder="1" applyAlignment="1" applyProtection="1">
      <alignment wrapText="1"/>
    </xf>
    <xf numFmtId="0" fontId="8" fillId="13" borderId="0" xfId="0" applyFont="1" applyFill="1" applyBorder="1" applyAlignment="1" applyProtection="1"/>
    <xf numFmtId="0" fontId="8" fillId="9" borderId="9" xfId="0" applyFont="1" applyFill="1" applyBorder="1" applyAlignment="1" applyProtection="1"/>
    <xf numFmtId="0" fontId="10" fillId="9" borderId="8" xfId="0" applyFont="1" applyFill="1" applyBorder="1" applyAlignment="1" applyProtection="1"/>
    <xf numFmtId="0" fontId="10" fillId="10" borderId="8" xfId="0" applyFont="1" applyFill="1" applyBorder="1" applyAlignment="1" applyProtection="1"/>
    <xf numFmtId="4" fontId="10" fillId="13" borderId="10" xfId="2" applyNumberFormat="1" applyFont="1" applyFill="1" applyBorder="1" applyAlignment="1" applyProtection="1"/>
    <xf numFmtId="1" fontId="8" fillId="13" borderId="0" xfId="0" applyNumberFormat="1" applyFont="1" applyFill="1" applyBorder="1" applyAlignment="1" applyProtection="1"/>
    <xf numFmtId="164" fontId="12" fillId="13" borderId="0" xfId="0" applyNumberFormat="1" applyFont="1" applyFill="1" applyBorder="1" applyAlignment="1" applyProtection="1">
      <alignment horizontal="right"/>
      <protection locked="0"/>
    </xf>
    <xf numFmtId="164" fontId="12" fillId="14" borderId="9" xfId="0" applyNumberFormat="1" applyFont="1" applyFill="1" applyBorder="1" applyAlignment="1" applyProtection="1">
      <alignment horizontal="right"/>
    </xf>
    <xf numFmtId="0" fontId="10" fillId="14" borderId="0" xfId="0" applyFont="1" applyFill="1" applyBorder="1" applyAlignment="1" applyProtection="1">
      <alignment vertical="top" wrapText="1"/>
    </xf>
    <xf numFmtId="0" fontId="10" fillId="14" borderId="0" xfId="0" applyFont="1" applyFill="1" applyBorder="1" applyAlignment="1" applyProtection="1"/>
    <xf numFmtId="165" fontId="10" fillId="14" borderId="0" xfId="0" applyNumberFormat="1" applyFont="1" applyFill="1" applyBorder="1" applyAlignment="1" applyProtection="1">
      <alignment horizontal="right" indent="1"/>
    </xf>
    <xf numFmtId="0" fontId="10" fillId="14" borderId="0" xfId="0" applyFont="1" applyFill="1" applyBorder="1" applyProtection="1"/>
    <xf numFmtId="165" fontId="10" fillId="14" borderId="8" xfId="0" applyNumberFormat="1" applyFont="1" applyFill="1" applyBorder="1" applyAlignment="1" applyProtection="1">
      <alignment horizontal="right" indent="1"/>
    </xf>
    <xf numFmtId="171" fontId="14" fillId="17" borderId="11" xfId="0" applyNumberFormat="1" applyFont="1" applyFill="1" applyBorder="1" applyAlignment="1" applyProtection="1">
      <alignment horizontal="center"/>
    </xf>
    <xf numFmtId="164" fontId="8" fillId="9" borderId="8" xfId="0" applyNumberFormat="1" applyFont="1" applyFill="1" applyBorder="1" applyAlignment="1" applyProtection="1">
      <alignment horizontal="right" vertical="center"/>
      <protection locked="0"/>
    </xf>
    <xf numFmtId="164" fontId="8" fillId="9" borderId="9" xfId="0" applyNumberFormat="1" applyFont="1" applyFill="1" applyBorder="1" applyAlignment="1" applyProtection="1">
      <alignment horizontal="right" vertical="center"/>
      <protection locked="0"/>
    </xf>
    <xf numFmtId="164" fontId="8" fillId="10" borderId="8" xfId="0" applyNumberFormat="1" applyFont="1" applyFill="1" applyBorder="1" applyAlignment="1" applyProtection="1">
      <alignment horizontal="right" vertical="center"/>
      <protection locked="0"/>
    </xf>
    <xf numFmtId="164" fontId="8" fillId="10" borderId="9" xfId="0" applyNumberFormat="1" applyFont="1" applyFill="1" applyBorder="1" applyAlignment="1" applyProtection="1">
      <alignment horizontal="right" vertical="center"/>
      <protection locked="0"/>
    </xf>
    <xf numFmtId="0" fontId="8" fillId="10" borderId="8" xfId="0" applyFont="1" applyFill="1" applyBorder="1" applyAlignment="1" applyProtection="1">
      <protection locked="0"/>
    </xf>
    <xf numFmtId="171" fontId="14" fillId="17" borderId="11" xfId="0" applyNumberFormat="1" applyFont="1" applyFill="1" applyBorder="1" applyAlignment="1" applyProtection="1">
      <alignment horizontal="center" vertical="top"/>
    </xf>
    <xf numFmtId="164" fontId="45" fillId="9" borderId="9" xfId="0" applyNumberFormat="1" applyFont="1" applyFill="1" applyBorder="1" applyAlignment="1" applyProtection="1">
      <alignment horizontal="right" vertical="top"/>
      <protection locked="0"/>
    </xf>
    <xf numFmtId="0" fontId="47" fillId="9" borderId="8" xfId="0" applyFont="1" applyFill="1" applyBorder="1" applyAlignment="1" applyProtection="1">
      <alignment horizontal="justify" wrapText="1"/>
      <protection locked="0"/>
    </xf>
    <xf numFmtId="164" fontId="45" fillId="10" borderId="9" xfId="0" applyNumberFormat="1" applyFont="1" applyFill="1" applyBorder="1" applyAlignment="1" applyProtection="1">
      <alignment horizontal="right" vertical="top"/>
      <protection locked="0"/>
    </xf>
    <xf numFmtId="0" fontId="47" fillId="10" borderId="8" xfId="0" applyFont="1" applyFill="1" applyBorder="1" applyAlignment="1" applyProtection="1">
      <alignment horizontal="justify" wrapText="1"/>
      <protection locked="0"/>
    </xf>
    <xf numFmtId="164" fontId="45" fillId="18" borderId="9" xfId="0" applyNumberFormat="1" applyFont="1" applyFill="1" applyBorder="1" applyAlignment="1" applyProtection="1">
      <alignment horizontal="right" vertical="top"/>
    </xf>
    <xf numFmtId="164" fontId="45" fillId="9" borderId="8" xfId="0" applyNumberFormat="1" applyFont="1" applyFill="1" applyBorder="1" applyAlignment="1" applyProtection="1">
      <alignment horizontal="right" vertical="top"/>
      <protection locked="0"/>
    </xf>
    <xf numFmtId="164" fontId="45" fillId="18" borderId="8" xfId="0" applyNumberFormat="1" applyFont="1" applyFill="1" applyBorder="1" applyAlignment="1" applyProtection="1">
      <alignment horizontal="right" vertical="top"/>
    </xf>
    <xf numFmtId="168" fontId="36" fillId="18" borderId="0" xfId="0" applyNumberFormat="1" applyFont="1" applyFill="1" applyBorder="1" applyAlignment="1" applyProtection="1">
      <alignment horizontal="right"/>
    </xf>
    <xf numFmtId="0" fontId="36" fillId="18" borderId="0" xfId="0" applyFont="1" applyFill="1" applyBorder="1" applyAlignment="1" applyProtection="1">
      <alignment horizontal="right" vertical="center"/>
    </xf>
    <xf numFmtId="0" fontId="36" fillId="18" borderId="0" xfId="0" applyFont="1" applyFill="1" applyBorder="1" applyAlignment="1" applyProtection="1">
      <alignment horizontal="right"/>
    </xf>
    <xf numFmtId="0" fontId="36" fillId="18" borderId="0" xfId="0" applyFont="1" applyFill="1" applyBorder="1" applyAlignment="1" applyProtection="1">
      <alignment vertical="center"/>
    </xf>
    <xf numFmtId="0" fontId="36" fillId="18" borderId="0" xfId="2" applyFont="1" applyFill="1" applyBorder="1" applyAlignment="1" applyProtection="1">
      <alignment horizontal="right"/>
    </xf>
    <xf numFmtId="0" fontId="23" fillId="13" borderId="0" xfId="0" applyFont="1" applyFill="1" applyBorder="1" applyProtection="1"/>
    <xf numFmtId="171" fontId="14" fillId="13" borderId="0" xfId="0" applyNumberFormat="1" applyFont="1" applyFill="1" applyBorder="1" applyAlignment="1" applyProtection="1">
      <alignment horizontal="center"/>
    </xf>
    <xf numFmtId="0" fontId="13" fillId="13" borderId="0" xfId="0" applyFont="1" applyFill="1" applyProtection="1"/>
    <xf numFmtId="0" fontId="18" fillId="13" borderId="0" xfId="0" applyFont="1" applyFill="1" applyBorder="1" applyAlignment="1" applyProtection="1"/>
    <xf numFmtId="0" fontId="12" fillId="13" borderId="0" xfId="0" applyFont="1" applyFill="1" applyBorder="1" applyAlignment="1" applyProtection="1"/>
    <xf numFmtId="0" fontId="45" fillId="13" borderId="9" xfId="0" applyFont="1" applyFill="1" applyBorder="1" applyAlignment="1" applyProtection="1">
      <alignment vertical="top"/>
    </xf>
    <xf numFmtId="164" fontId="46" fillId="13" borderId="9" xfId="0" applyNumberFormat="1" applyFont="1" applyFill="1" applyBorder="1" applyAlignment="1" applyProtection="1">
      <alignment vertical="top"/>
    </xf>
    <xf numFmtId="165" fontId="45" fillId="13" borderId="9" xfId="1" applyNumberFormat="1" applyFont="1" applyFill="1" applyBorder="1" applyAlignment="1" applyProtection="1">
      <alignment vertical="top"/>
    </xf>
    <xf numFmtId="164" fontId="45" fillId="13" borderId="9" xfId="0" applyNumberFormat="1" applyFont="1" applyFill="1" applyBorder="1" applyAlignment="1" applyProtection="1">
      <alignment horizontal="right" vertical="top"/>
    </xf>
    <xf numFmtId="0" fontId="45" fillId="13" borderId="8" xfId="0" applyFont="1" applyFill="1" applyBorder="1" applyAlignment="1" applyProtection="1">
      <alignment vertical="top"/>
    </xf>
    <xf numFmtId="164" fontId="46" fillId="13" borderId="8" xfId="0" applyNumberFormat="1" applyFont="1" applyFill="1" applyBorder="1" applyAlignment="1" applyProtection="1">
      <alignment vertical="top"/>
    </xf>
    <xf numFmtId="165" fontId="45" fillId="13" borderId="8" xfId="1" applyNumberFormat="1" applyFont="1" applyFill="1" applyBorder="1" applyAlignment="1" applyProtection="1">
      <alignment vertical="top"/>
    </xf>
    <xf numFmtId="0" fontId="46" fillId="13" borderId="9" xfId="0" applyFont="1" applyFill="1" applyBorder="1" applyProtection="1"/>
    <xf numFmtId="164" fontId="46" fillId="13" borderId="9" xfId="0" applyNumberFormat="1" applyFont="1" applyFill="1" applyBorder="1" applyAlignment="1" applyProtection="1"/>
    <xf numFmtId="165" fontId="46" fillId="13" borderId="9" xfId="1" applyNumberFormat="1" applyFont="1" applyFill="1" applyBorder="1" applyAlignment="1" applyProtection="1"/>
    <xf numFmtId="0" fontId="46" fillId="13" borderId="9" xfId="0" applyFont="1" applyFill="1" applyBorder="1" applyAlignment="1" applyProtection="1"/>
    <xf numFmtId="164" fontId="46" fillId="13" borderId="9" xfId="0" applyNumberFormat="1" applyFont="1" applyFill="1" applyBorder="1" applyAlignment="1" applyProtection="1">
      <alignment horizontal="right" vertical="center"/>
    </xf>
    <xf numFmtId="0" fontId="45" fillId="13" borderId="9" xfId="0" applyFont="1" applyFill="1" applyBorder="1" applyAlignment="1" applyProtection="1"/>
    <xf numFmtId="0" fontId="8" fillId="13" borderId="0" xfId="0" applyFont="1" applyFill="1" applyBorder="1" applyAlignment="1" applyProtection="1">
      <alignment vertical="top"/>
    </xf>
    <xf numFmtId="173" fontId="14" fillId="2" borderId="11" xfId="0" applyNumberFormat="1" applyFont="1" applyFill="1" applyBorder="1" applyAlignment="1">
      <alignment horizontal="center" vertical="center"/>
    </xf>
    <xf numFmtId="178" fontId="8" fillId="9" borderId="9" xfId="0" applyNumberFormat="1" applyFont="1" applyFill="1" applyBorder="1" applyAlignment="1" applyProtection="1">
      <alignment horizontal="right" vertical="center"/>
      <protection locked="0"/>
    </xf>
    <xf numFmtId="0" fontId="8" fillId="9" borderId="8" xfId="0" applyFont="1" applyFill="1" applyBorder="1" applyAlignment="1" applyProtection="1">
      <alignment horizontal="right"/>
      <protection locked="0"/>
    </xf>
    <xf numFmtId="164" fontId="48" fillId="14" borderId="11" xfId="0" applyNumberFormat="1" applyFont="1" applyFill="1" applyBorder="1" applyAlignment="1">
      <alignment horizontal="right" vertical="center"/>
    </xf>
    <xf numFmtId="0" fontId="44" fillId="9" borderId="9" xfId="0" applyFont="1" applyFill="1" applyBorder="1" applyAlignment="1" applyProtection="1">
      <alignment horizontal="justify" vertical="top" wrapText="1"/>
      <protection locked="0"/>
    </xf>
    <xf numFmtId="173" fontId="14" fillId="2" borderId="11" xfId="0" applyNumberFormat="1" applyFont="1" applyFill="1" applyBorder="1" applyAlignment="1">
      <alignment horizontal="center" vertical="top"/>
    </xf>
    <xf numFmtId="164" fontId="8" fillId="9" borderId="9" xfId="0" applyNumberFormat="1" applyFont="1" applyFill="1" applyBorder="1" applyAlignment="1" applyProtection="1">
      <alignment horizontal="right"/>
      <protection locked="0"/>
    </xf>
    <xf numFmtId="0" fontId="8" fillId="4" borderId="0" xfId="0" applyFont="1" applyFill="1" applyBorder="1" applyProtection="1">
      <protection locked="0"/>
    </xf>
    <xf numFmtId="164" fontId="45" fillId="9" borderId="9" xfId="0" applyNumberFormat="1" applyFont="1" applyFill="1" applyBorder="1" applyAlignment="1" applyProtection="1">
      <alignment horizontal="right" vertical="center"/>
      <protection locked="0"/>
    </xf>
    <xf numFmtId="0" fontId="50" fillId="3" borderId="9" xfId="0" applyFont="1" applyFill="1" applyBorder="1"/>
    <xf numFmtId="0" fontId="45" fillId="3" borderId="9" xfId="0" applyFont="1" applyFill="1" applyBorder="1"/>
    <xf numFmtId="0" fontId="45" fillId="9" borderId="9" xfId="0" applyFont="1" applyFill="1" applyBorder="1" applyAlignment="1" applyProtection="1">
      <protection locked="0"/>
    </xf>
    <xf numFmtId="0" fontId="50" fillId="9" borderId="9" xfId="0" applyFont="1" applyFill="1" applyBorder="1" applyAlignment="1" applyProtection="1">
      <alignment horizontal="justify" vertical="top" wrapText="1"/>
      <protection locked="0"/>
    </xf>
    <xf numFmtId="0" fontId="8" fillId="13" borderId="0" xfId="0" applyFont="1" applyFill="1"/>
    <xf numFmtId="0" fontId="16" fillId="13" borderId="0" xfId="0" applyFont="1" applyFill="1"/>
    <xf numFmtId="0" fontId="17" fillId="13" borderId="0" xfId="0" applyFont="1" applyFill="1"/>
    <xf numFmtId="0" fontId="8" fillId="13" borderId="0" xfId="0" applyFont="1" applyFill="1" applyBorder="1"/>
    <xf numFmtId="0" fontId="24" fillId="13" borderId="0" xfId="0" applyFont="1" applyFill="1" applyBorder="1"/>
    <xf numFmtId="0" fontId="8" fillId="13" borderId="9" xfId="0" applyFont="1" applyFill="1" applyBorder="1"/>
    <xf numFmtId="0" fontId="18" fillId="13" borderId="0" xfId="0" applyFont="1" applyFill="1"/>
    <xf numFmtId="0" fontId="45" fillId="13" borderId="9" xfId="0" applyFont="1" applyFill="1" applyBorder="1"/>
    <xf numFmtId="0" fontId="47" fillId="13" borderId="9" xfId="0" applyFont="1" applyFill="1" applyBorder="1"/>
    <xf numFmtId="0" fontId="14" fillId="13" borderId="0" xfId="0" applyFont="1" applyFill="1"/>
    <xf numFmtId="173" fontId="10" fillId="13" borderId="0" xfId="0" applyNumberFormat="1" applyFont="1" applyFill="1" applyBorder="1" applyAlignment="1">
      <alignment horizontal="center" vertical="center"/>
    </xf>
    <xf numFmtId="0" fontId="45" fillId="13" borderId="0" xfId="0" applyFont="1" applyFill="1" applyBorder="1" applyAlignment="1"/>
    <xf numFmtId="0" fontId="8" fillId="13" borderId="0" xfId="0" applyFont="1" applyFill="1" applyBorder="1" applyAlignment="1"/>
    <xf numFmtId="0" fontId="51" fillId="13" borderId="0" xfId="0" applyFont="1" applyFill="1"/>
    <xf numFmtId="0" fontId="45" fillId="13" borderId="0" xfId="0" applyFont="1" applyFill="1"/>
    <xf numFmtId="0" fontId="10" fillId="13" borderId="0" xfId="0" applyFont="1" applyFill="1"/>
    <xf numFmtId="0" fontId="51" fillId="13" borderId="0" xfId="0" quotePrefix="1" applyFont="1" applyFill="1" applyAlignment="1">
      <alignment horizontal="left" indent="5"/>
    </xf>
    <xf numFmtId="0" fontId="49" fillId="13" borderId="0" xfId="5" applyFont="1" applyFill="1" applyAlignment="1">
      <alignment vertical="center"/>
    </xf>
    <xf numFmtId="0" fontId="50" fillId="13" borderId="0" xfId="0" applyFont="1" applyFill="1" applyBorder="1" applyAlignment="1"/>
    <xf numFmtId="0" fontId="8" fillId="13" borderId="0" xfId="0" applyFont="1" applyFill="1" applyBorder="1" applyAlignment="1" applyProtection="1">
      <alignment vertical="top" wrapText="1"/>
    </xf>
    <xf numFmtId="0" fontId="8" fillId="9" borderId="9" xfId="0" applyFont="1" applyFill="1" applyBorder="1" applyAlignment="1" applyProtection="1">
      <alignment horizontal="right"/>
      <protection locked="0"/>
    </xf>
    <xf numFmtId="0" fontId="8" fillId="10" borderId="9" xfId="0" applyFont="1" applyFill="1" applyBorder="1" applyAlignment="1" applyProtection="1">
      <protection locked="0"/>
    </xf>
    <xf numFmtId="172" fontId="14" fillId="2" borderId="11" xfId="0" applyNumberFormat="1" applyFont="1" applyFill="1" applyBorder="1" applyAlignment="1" applyProtection="1">
      <alignment horizontal="center" vertical="center"/>
    </xf>
    <xf numFmtId="172" fontId="14" fillId="2" borderId="11" xfId="0" applyNumberFormat="1" applyFont="1" applyFill="1" applyBorder="1" applyAlignment="1" applyProtection="1">
      <alignment horizontal="center" vertical="top"/>
    </xf>
    <xf numFmtId="0" fontId="52" fillId="4" borderId="0" xfId="0" applyFont="1" applyFill="1" applyProtection="1"/>
    <xf numFmtId="0" fontId="44" fillId="10" borderId="9" xfId="0" applyFont="1" applyFill="1" applyBorder="1" applyAlignment="1" applyProtection="1">
      <alignment horizontal="right"/>
      <protection locked="0"/>
    </xf>
    <xf numFmtId="0" fontId="39" fillId="3" borderId="9" xfId="0" applyFont="1" applyFill="1" applyBorder="1" applyProtection="1"/>
    <xf numFmtId="0" fontId="52" fillId="13" borderId="0" xfId="0" applyFont="1" applyFill="1" applyProtection="1"/>
    <xf numFmtId="0" fontId="53" fillId="13" borderId="0" xfId="0" applyFont="1" applyFill="1" applyBorder="1" applyProtection="1"/>
    <xf numFmtId="0" fontId="52" fillId="13" borderId="0" xfId="0" applyFont="1" applyFill="1" applyBorder="1" applyProtection="1"/>
    <xf numFmtId="0" fontId="22" fillId="13" borderId="0" xfId="0" applyFont="1" applyFill="1" applyBorder="1" applyProtection="1"/>
    <xf numFmtId="0" fontId="8" fillId="13" borderId="0" xfId="0" applyFont="1" applyFill="1" applyAlignment="1" applyProtection="1">
      <alignment horizontal="center" vertical="top"/>
    </xf>
    <xf numFmtId="4" fontId="10" fillId="13" borderId="0" xfId="2" applyNumberFormat="1" applyFont="1" applyFill="1" applyAlignment="1" applyProtection="1">
      <alignment horizontal="center" vertical="top"/>
    </xf>
    <xf numFmtId="0" fontId="8" fillId="13" borderId="0" xfId="0" applyFont="1" applyFill="1" applyAlignment="1" applyProtection="1">
      <alignment vertical="center"/>
    </xf>
    <xf numFmtId="0" fontId="8" fillId="13" borderId="9" xfId="0" applyFont="1" applyFill="1" applyBorder="1" applyAlignment="1" applyProtection="1"/>
    <xf numFmtId="170" fontId="8" fillId="13" borderId="0" xfId="0" applyNumberFormat="1" applyFont="1" applyFill="1" applyProtection="1"/>
    <xf numFmtId="0" fontId="8" fillId="13" borderId="8" xfId="0" applyFont="1" applyFill="1" applyBorder="1" applyProtection="1"/>
    <xf numFmtId="0" fontId="8" fillId="13" borderId="9" xfId="0" applyFont="1" applyFill="1" applyBorder="1" applyAlignment="1" applyProtection="1">
      <alignment wrapText="1"/>
    </xf>
    <xf numFmtId="0" fontId="39" fillId="13" borderId="0" xfId="0" applyFont="1" applyFill="1" applyAlignment="1" applyProtection="1">
      <alignment horizontal="left" vertical="center" indent="1"/>
    </xf>
    <xf numFmtId="174" fontId="14" fillId="2" borderId="11" xfId="0" applyNumberFormat="1" applyFont="1" applyFill="1" applyBorder="1" applyAlignment="1" applyProtection="1">
      <alignment horizontal="center" vertical="center"/>
    </xf>
    <xf numFmtId="0" fontId="35" fillId="8" borderId="0" xfId="0" applyFont="1" applyFill="1" applyBorder="1" applyAlignment="1" applyProtection="1">
      <alignment wrapText="1"/>
    </xf>
    <xf numFmtId="0" fontId="39" fillId="9" borderId="0" xfId="0" applyFont="1" applyFill="1" applyBorder="1" applyAlignment="1" applyProtection="1">
      <alignment horizontal="justify" vertical="top" wrapText="1"/>
      <protection locked="0"/>
    </xf>
    <xf numFmtId="0" fontId="39" fillId="10" borderId="9" xfId="0" applyFont="1" applyFill="1" applyBorder="1" applyAlignment="1" applyProtection="1">
      <protection locked="0"/>
    </xf>
    <xf numFmtId="0" fontId="39" fillId="14" borderId="8" xfId="0" applyFont="1" applyFill="1" applyBorder="1" applyAlignment="1" applyProtection="1"/>
    <xf numFmtId="0" fontId="39" fillId="14" borderId="9" xfId="0" applyFont="1" applyFill="1" applyBorder="1" applyAlignment="1" applyProtection="1"/>
    <xf numFmtId="0" fontId="8" fillId="14" borderId="9" xfId="0" applyFont="1" applyFill="1" applyBorder="1" applyProtection="1"/>
    <xf numFmtId="0" fontId="29" fillId="13" borderId="0" xfId="0" applyFont="1" applyFill="1" applyBorder="1" applyProtection="1"/>
    <xf numFmtId="0" fontId="28" fillId="13" borderId="0" xfId="5" applyFont="1" applyFill="1" applyBorder="1" applyAlignment="1" applyProtection="1">
      <alignment vertical="center"/>
    </xf>
    <xf numFmtId="172" fontId="10" fillId="13" borderId="0" xfId="0" applyNumberFormat="1" applyFont="1" applyFill="1" applyBorder="1" applyAlignment="1" applyProtection="1">
      <alignment horizontal="center" vertical="center"/>
    </xf>
    <xf numFmtId="0" fontId="0" fillId="13" borderId="0" xfId="0" applyFill="1"/>
    <xf numFmtId="0" fontId="25" fillId="13" borderId="0" xfId="5" applyFont="1" applyFill="1" applyBorder="1" applyAlignment="1" applyProtection="1">
      <alignment vertical="center"/>
    </xf>
    <xf numFmtId="0" fontId="6" fillId="13" borderId="0" xfId="0" applyFont="1" applyFill="1" applyAlignment="1" applyProtection="1"/>
    <xf numFmtId="175" fontId="14" fillId="2" borderId="7" xfId="0" applyNumberFormat="1" applyFont="1" applyFill="1" applyBorder="1" applyAlignment="1" applyProtection="1">
      <alignment horizontal="center" vertical="top"/>
    </xf>
    <xf numFmtId="0" fontId="30" fillId="13" borderId="0" xfId="0" applyFont="1" applyFill="1" applyBorder="1" applyProtection="1"/>
    <xf numFmtId="0" fontId="54" fillId="13" borderId="0" xfId="0" applyFont="1" applyFill="1" applyProtection="1"/>
    <xf numFmtId="0" fontId="8" fillId="13" borderId="5" xfId="0" applyFont="1" applyFill="1" applyBorder="1" applyProtection="1"/>
    <xf numFmtId="0" fontId="44" fillId="3" borderId="6" xfId="0" applyFont="1" applyFill="1" applyBorder="1" applyProtection="1"/>
    <xf numFmtId="167" fontId="14" fillId="17" borderId="11" xfId="0" applyNumberFormat="1" applyFont="1" applyFill="1" applyBorder="1" applyAlignment="1" applyProtection="1">
      <alignment horizontal="center"/>
    </xf>
    <xf numFmtId="164" fontId="12" fillId="14" borderId="8" xfId="0" applyNumberFormat="1" applyFont="1" applyFill="1" applyBorder="1" applyAlignment="1" applyProtection="1">
      <alignment horizontal="right"/>
    </xf>
    <xf numFmtId="0" fontId="12" fillId="13" borderId="9" xfId="0" applyFont="1" applyFill="1" applyBorder="1" applyAlignment="1" applyProtection="1">
      <alignment vertical="top"/>
    </xf>
    <xf numFmtId="164" fontId="12" fillId="13" borderId="9" xfId="0" applyNumberFormat="1" applyFont="1" applyFill="1" applyBorder="1" applyAlignment="1" applyProtection="1">
      <alignment vertical="top"/>
    </xf>
    <xf numFmtId="165" fontId="12" fillId="13" borderId="9" xfId="0" applyNumberFormat="1" applyFont="1" applyFill="1" applyBorder="1" applyAlignment="1" applyProtection="1">
      <alignment horizontal="right" indent="1"/>
    </xf>
    <xf numFmtId="165" fontId="10" fillId="11" borderId="8" xfId="2" applyNumberFormat="1" applyFont="1" applyFill="1" applyBorder="1" applyAlignment="1" applyProtection="1">
      <alignment horizontal="right"/>
      <protection locked="0"/>
    </xf>
    <xf numFmtId="165" fontId="10" fillId="15" borderId="8" xfId="2" applyNumberFormat="1" applyFont="1" applyFill="1" applyBorder="1" applyAlignment="1" applyProtection="1">
      <alignment horizontal="right"/>
      <protection locked="0"/>
    </xf>
    <xf numFmtId="165" fontId="10" fillId="11" borderId="9" xfId="2" applyNumberFormat="1" applyFont="1" applyFill="1" applyBorder="1" applyAlignment="1" applyProtection="1">
      <alignment horizontal="right"/>
      <protection locked="0"/>
    </xf>
  </cellXfs>
  <cellStyles count="7">
    <cellStyle name="Comma" xfId="6" builtinId="3"/>
    <cellStyle name="Hyperlink" xfId="5" builtinId="8"/>
    <cellStyle name="Normal" xfId="0" builtinId="0"/>
    <cellStyle name="Normal 2" xfId="2" xr:uid="{C5D2BFCD-0450-4E52-902E-396D8332701A}"/>
    <cellStyle name="Normal 8" xfId="3" xr:uid="{FE4BD706-1673-4074-B77E-436C07F178E3}"/>
    <cellStyle name="Percent" xfId="1" builtinId="5"/>
    <cellStyle name="Percent 2" xfId="4" xr:uid="{3B617745-36E3-4A8A-9D41-78C33C7AAA76}"/>
  </cellStyles>
  <dxfs count="71">
    <dxf>
      <font>
        <color theme="0"/>
      </font>
      <fill>
        <patternFill>
          <bgColor rgb="FFC00000"/>
        </patternFill>
      </fill>
    </dxf>
    <dxf>
      <font>
        <color theme="0" tint="-0.24994659260841701"/>
      </font>
    </dxf>
    <dxf>
      <font>
        <color theme="0" tint="-0.24994659260841701"/>
      </font>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9" tint="0.7999816888943144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2" tint="-9.9948118533890809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0" tint="-0.24994659260841701"/>
      </font>
    </dxf>
    <dxf>
      <fill>
        <patternFill>
          <bgColor theme="9" tint="0.79998168889431442"/>
        </patternFill>
      </fill>
    </dxf>
    <dxf>
      <font>
        <color theme="1" tint="0.499984740745262"/>
      </font>
      <fill>
        <patternFill>
          <bgColor theme="2" tint="-9.9948118533890809E-2"/>
        </patternFill>
      </fill>
    </dxf>
    <dxf>
      <fill>
        <patternFill>
          <bgColor theme="9" tint="0.79998168889431442"/>
        </patternFill>
      </fill>
    </dxf>
    <dxf>
      <font>
        <color theme="0" tint="-0.24994659260841701"/>
      </font>
    </dxf>
    <dxf>
      <fill>
        <patternFill>
          <bgColor theme="9"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9" tint="0.79998168889431442"/>
        </patternFill>
      </fill>
    </dxf>
    <dxf>
      <font>
        <color theme="0" tint="-0.14996795556505021"/>
      </font>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3"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9"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3"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9"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3"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9"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3"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9"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3" tint="0.79998168889431442"/>
        </patternFill>
      </fill>
    </dxf>
    <dxf>
      <font>
        <color theme="1" tint="0.499984740745262"/>
      </font>
      <fill>
        <patternFill>
          <bgColor theme="0" tint="-4.9989318521683403E-2"/>
        </patternFill>
      </fill>
    </dxf>
    <dxf>
      <font>
        <color theme="1" tint="0.499984740745262"/>
      </font>
      <fill>
        <patternFill>
          <bgColor theme="2" tint="-9.9948118533890809E-2"/>
        </patternFill>
      </fill>
    </dxf>
    <dxf>
      <fill>
        <patternFill>
          <bgColor theme="9" tint="0.79998168889431442"/>
        </patternFill>
      </fill>
    </dxf>
    <dxf>
      <font>
        <color theme="1"/>
      </font>
    </dxf>
    <dxf>
      <font>
        <color theme="0"/>
      </font>
      <fill>
        <patternFill>
          <bgColor rgb="FF002664"/>
        </patternFill>
      </fill>
    </dxf>
    <dxf>
      <font>
        <color theme="1"/>
      </font>
    </dxf>
    <dxf>
      <font>
        <color rgb="FFFFC000"/>
      </font>
    </dxf>
    <dxf>
      <font>
        <color rgb="FFC00000"/>
      </font>
      <fill>
        <patternFill>
          <bgColor rgb="FFFFC000"/>
        </patternFill>
      </fill>
    </dxf>
    <dxf>
      <font>
        <color theme="7" tint="0.39994506668294322"/>
      </font>
    </dxf>
    <dxf>
      <font>
        <color theme="7" tint="0.39994506668294322"/>
      </font>
    </dxf>
    <dxf>
      <font>
        <color theme="7" tint="0.39994506668294322"/>
      </font>
    </dxf>
    <dxf>
      <font>
        <color rgb="FFA0CDE4"/>
      </font>
    </dxf>
    <dxf>
      <font>
        <color theme="0" tint="-0.24994659260841701"/>
      </font>
    </dxf>
    <dxf>
      <font>
        <color rgb="FFFF0000"/>
      </font>
    </dxf>
  </dxfs>
  <tableStyles count="0" defaultTableStyle="TableStyleMedium2" defaultPivotStyle="PivotStyleLight16"/>
  <colors>
    <mruColors>
      <color rgb="FF002664"/>
      <color rgb="FFA0CDE4"/>
      <color rgb="FFFDB913"/>
      <color rgb="FF65B8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5728da26fe964a68" /></Relationships>
</file>

<file path=xl/drawings/_rels/drawing1.xml.rels><?xml version="1.0" encoding="UTF-8" standalone="yes"?>
<Relationships xmlns="http://schemas.openxmlformats.org/package/2006/relationships"><Relationship Id="rId2" Type="http://schemas.openxmlformats.org/officeDocument/2006/relationships/hyperlink" Target="#Main!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Visitation!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ravel!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Water!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Environmental!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Other!A1"/></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190500</xdr:colOff>
      <xdr:row>0</xdr:row>
      <xdr:rowOff>285750</xdr:rowOff>
    </xdr:from>
    <xdr:to>
      <xdr:col>15</xdr:col>
      <xdr:colOff>443345</xdr:colOff>
      <xdr:row>3</xdr:row>
      <xdr:rowOff>194310</xdr:rowOff>
    </xdr:to>
    <xdr:pic>
      <xdr:nvPicPr>
        <xdr:cNvPr id="3" name="Picture 2">
          <a:extLst>
            <a:ext uri="{FF2B5EF4-FFF2-40B4-BE49-F238E27FC236}">
              <a16:creationId xmlns:a16="http://schemas.microsoft.com/office/drawing/2014/main" id="{F87093CE-065E-4610-B811-F6F2B86A5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285750"/>
          <a:ext cx="1433945"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11</xdr:row>
      <xdr:rowOff>0</xdr:rowOff>
    </xdr:from>
    <xdr:to>
      <xdr:col>8</xdr:col>
      <xdr:colOff>443865</xdr:colOff>
      <xdr:row>14</xdr:row>
      <xdr:rowOff>76200</xdr:rowOff>
    </xdr:to>
    <xdr:sp macro="" textlink="">
      <xdr:nvSpPr>
        <xdr:cNvPr id="4" name="Arrow: Pentagon 3">
          <a:extLst>
            <a:ext uri="{FF2B5EF4-FFF2-40B4-BE49-F238E27FC236}">
              <a16:creationId xmlns:a16="http://schemas.microsoft.com/office/drawing/2014/main" id="{80DDF64A-5765-4BFB-A8A6-CC17ACB98FC4}"/>
            </a:ext>
          </a:extLst>
        </xdr:cNvPr>
        <xdr:cNvSpPr/>
      </xdr:nvSpPr>
      <xdr:spPr>
        <a:xfrm>
          <a:off x="600075" y="2828925"/>
          <a:ext cx="4568190" cy="619125"/>
        </a:xfrm>
        <a:prstGeom prst="homePlate">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lang="en-AU" sz="1400" b="1">
              <a:latin typeface="Arial" panose="020B0604020202020204" pitchFamily="34" charset="0"/>
              <a:cs typeface="Arial" panose="020B0604020202020204" pitchFamily="34" charset="0"/>
            </a:rPr>
            <a:t>Use</a:t>
          </a:r>
          <a:r>
            <a:rPr lang="en-AU" sz="1400" b="1" baseline="0">
              <a:latin typeface="Arial" panose="020B0604020202020204" pitchFamily="34" charset="0"/>
              <a:cs typeface="Arial" panose="020B0604020202020204" pitchFamily="34" charset="0"/>
            </a:rPr>
            <a:t> the arrows to move through the datasheet</a:t>
          </a:r>
          <a:endParaRPr lang="en-AU" sz="1400" b="1">
            <a:latin typeface="Arial" panose="020B0604020202020204" pitchFamily="34" charset="0"/>
            <a:cs typeface="Arial" panose="020B0604020202020204" pitchFamily="34" charset="0"/>
          </a:endParaRPr>
        </a:p>
      </xdr:txBody>
    </xdr:sp>
    <xdr:clientData/>
  </xdr:twoCellAnchor>
  <xdr:twoCellAnchor>
    <xdr:from>
      <xdr:col>1</xdr:col>
      <xdr:colOff>9525</xdr:colOff>
      <xdr:row>29</xdr:row>
      <xdr:rowOff>66675</xdr:rowOff>
    </xdr:from>
    <xdr:to>
      <xdr:col>8</xdr:col>
      <xdr:colOff>443865</xdr:colOff>
      <xdr:row>32</xdr:row>
      <xdr:rowOff>142875</xdr:rowOff>
    </xdr:to>
    <xdr:sp macro="" textlink="">
      <xdr:nvSpPr>
        <xdr:cNvPr id="5" name="Arrow: Pentagon 4">
          <a:hlinkClick xmlns:r="http://schemas.openxmlformats.org/officeDocument/2006/relationships" r:id="rId2"/>
          <a:extLst>
            <a:ext uri="{FF2B5EF4-FFF2-40B4-BE49-F238E27FC236}">
              <a16:creationId xmlns:a16="http://schemas.microsoft.com/office/drawing/2014/main" id="{61074786-3E6F-4CF3-BEB2-7AC4BE79D6A1}"/>
            </a:ext>
          </a:extLst>
        </xdr:cNvPr>
        <xdr:cNvSpPr/>
      </xdr:nvSpPr>
      <xdr:spPr>
        <a:xfrm>
          <a:off x="600075" y="6153150"/>
          <a:ext cx="4568190" cy="619125"/>
        </a:xfrm>
        <a:prstGeom prst="homePlat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lang="en-AU" sz="1400" b="1">
              <a:latin typeface="Arial" panose="020B0604020202020204" pitchFamily="34" charset="0"/>
              <a:cs typeface="Arial" panose="020B0604020202020204" pitchFamily="34" charset="0"/>
            </a:rPr>
            <a:t>Click here to commence datasheet</a:t>
          </a:r>
          <a:r>
            <a:rPr lang="en-AU" sz="1400" b="1" baseline="0">
              <a:latin typeface="Arial" panose="020B0604020202020204" pitchFamily="34" charset="0"/>
              <a:cs typeface="Arial" panose="020B0604020202020204" pitchFamily="34" charset="0"/>
            </a:rPr>
            <a:t> entry</a:t>
          </a:r>
          <a:endParaRPr lang="en-AU" sz="1400" b="1">
            <a:latin typeface="Arial" panose="020B0604020202020204" pitchFamily="34" charset="0"/>
            <a:cs typeface="Arial" panose="020B0604020202020204" pitchFamily="34" charset="0"/>
          </a:endParaRPr>
        </a:p>
      </xdr:txBody>
    </xdr:sp>
    <xdr:clientData/>
  </xdr:twoCellAnchor>
  <xdr:twoCellAnchor>
    <xdr:from>
      <xdr:col>1</xdr:col>
      <xdr:colOff>28575</xdr:colOff>
      <xdr:row>5</xdr:row>
      <xdr:rowOff>47625</xdr:rowOff>
    </xdr:from>
    <xdr:to>
      <xdr:col>13</xdr:col>
      <xdr:colOff>476250</xdr:colOff>
      <xdr:row>9</xdr:row>
      <xdr:rowOff>85726</xdr:rowOff>
    </xdr:to>
    <xdr:sp macro="" textlink="">
      <xdr:nvSpPr>
        <xdr:cNvPr id="2" name="TextBox 1">
          <a:extLst>
            <a:ext uri="{FF2B5EF4-FFF2-40B4-BE49-F238E27FC236}">
              <a16:creationId xmlns:a16="http://schemas.microsoft.com/office/drawing/2014/main" id="{77D2DC39-BF08-4817-B00D-ED29F67A2FC7}"/>
            </a:ext>
          </a:extLst>
        </xdr:cNvPr>
        <xdr:cNvSpPr txBox="1"/>
      </xdr:nvSpPr>
      <xdr:spPr>
        <a:xfrm>
          <a:off x="619125" y="1800225"/>
          <a:ext cx="7534275" cy="752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gn="just">
            <a:spcAft>
              <a:spcPts val="600"/>
            </a:spcAft>
            <a:buFont typeface="Arial" panose="020B0604020202020204" pitchFamily="34" charset="0"/>
            <a:buChar char="•"/>
          </a:pPr>
          <a:r>
            <a:rPr lang="en-AU" sz="1100">
              <a:latin typeface="Arial" panose="020B0604020202020204" pitchFamily="34" charset="0"/>
              <a:cs typeface="Arial" panose="020B0604020202020204" pitchFamily="34" charset="0"/>
            </a:rPr>
            <a:t>Please use this spreadsheet to provide data for your BLER Fund application.</a:t>
          </a:r>
        </a:p>
        <a:p>
          <a:pPr marL="171450" indent="-171450" algn="just">
            <a:spcAft>
              <a:spcPts val="600"/>
            </a:spcAft>
            <a:buFont typeface="Arial" panose="020B0604020202020204" pitchFamily="34" charset="0"/>
            <a:buChar char="•"/>
          </a:pPr>
          <a:r>
            <a:rPr lang="en-AU" sz="1100">
              <a:latin typeface="Arial" panose="020B0604020202020204" pitchFamily="34" charset="0"/>
              <a:cs typeface="Arial" panose="020B0604020202020204" pitchFamily="34" charset="0"/>
            </a:rPr>
            <a:t>It is recommended that you work through the spreadsheet sequentially. You can do this by navigating using the arrows like the one below.</a:t>
          </a:r>
        </a:p>
      </xdr:txBody>
    </xdr:sp>
    <xdr:clientData/>
  </xdr:twoCellAnchor>
  <xdr:twoCellAnchor>
    <xdr:from>
      <xdr:col>0</xdr:col>
      <xdr:colOff>581025</xdr:colOff>
      <xdr:row>17</xdr:row>
      <xdr:rowOff>76199</xdr:rowOff>
    </xdr:from>
    <xdr:to>
      <xdr:col>14</xdr:col>
      <xdr:colOff>209550</xdr:colOff>
      <xdr:row>27</xdr:row>
      <xdr:rowOff>38100</xdr:rowOff>
    </xdr:to>
    <xdr:sp macro="" textlink="">
      <xdr:nvSpPr>
        <xdr:cNvPr id="6" name="TextBox 5">
          <a:extLst>
            <a:ext uri="{FF2B5EF4-FFF2-40B4-BE49-F238E27FC236}">
              <a16:creationId xmlns:a16="http://schemas.microsoft.com/office/drawing/2014/main" id="{C109DAD6-3104-4AB2-92A5-42D905727AE8}"/>
            </a:ext>
          </a:extLst>
        </xdr:cNvPr>
        <xdr:cNvSpPr txBox="1"/>
      </xdr:nvSpPr>
      <xdr:spPr>
        <a:xfrm>
          <a:off x="581025" y="3990974"/>
          <a:ext cx="7896225" cy="1771651"/>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gn="just">
            <a:spcAft>
              <a:spcPts val="600"/>
            </a:spcAft>
            <a:buFont typeface="Arial" panose="020B0604020202020204" pitchFamily="34" charset="0"/>
            <a:buChar char="•"/>
          </a:pPr>
          <a:r>
            <a:rPr lang="en-AU" sz="1100">
              <a:latin typeface="Arial" panose="020B0604020202020204" pitchFamily="34" charset="0"/>
              <a:cs typeface="Arial" panose="020B0604020202020204" pitchFamily="34" charset="0"/>
            </a:rPr>
            <a:t>Enter all amounts in dollars. That is, write $750,000 as "750000" rather than "750" (thousands notation) or "0.75" (millions notation).</a:t>
          </a:r>
        </a:p>
        <a:p>
          <a:pPr marL="171450" indent="-171450" algn="just">
            <a:spcAft>
              <a:spcPts val="600"/>
            </a:spcAft>
            <a:buFont typeface="Arial" panose="020B0604020202020204" pitchFamily="34" charset="0"/>
            <a:buChar char="•"/>
          </a:pPr>
          <a:r>
            <a:rPr lang="en-AU" sz="1100">
              <a:latin typeface="Arial" panose="020B0604020202020204" pitchFamily="34" charset="0"/>
              <a:cs typeface="Arial" panose="020B0604020202020204" pitchFamily="34" charset="0"/>
            </a:rPr>
            <a:t>All amounts should be exclusive of goods</a:t>
          </a:r>
          <a:r>
            <a:rPr lang="en-AU" sz="1100" baseline="0">
              <a:latin typeface="Arial" panose="020B0604020202020204" pitchFamily="34" charset="0"/>
              <a:cs typeface="Arial" panose="020B0604020202020204" pitchFamily="34" charset="0"/>
            </a:rPr>
            <a:t> and services tax (GST). For example:</a:t>
          </a:r>
        </a:p>
        <a:p>
          <a:pPr marL="628650" lvl="1" indent="-171450" algn="just">
            <a:spcAft>
              <a:spcPts val="600"/>
            </a:spcAft>
            <a:buFont typeface="Calibri" panose="020F0502020204030204" pitchFamily="34" charset="0"/>
            <a:buChar char="‒"/>
          </a:pPr>
          <a:r>
            <a:rPr lang="en-AU" sz="1100" b="0" i="0" u="none" strike="noStrike">
              <a:solidFill>
                <a:schemeClr val="dk1"/>
              </a:solidFill>
              <a:effectLst/>
              <a:latin typeface="Arial" panose="020B0604020202020204" pitchFamily="34" charset="0"/>
              <a:ea typeface="+mn-ea"/>
              <a:cs typeface="Arial" panose="020B0604020202020204" pitchFamily="34" charset="0"/>
            </a:rPr>
            <a:t>For example, if the business generates $100,000 in receipts per month, only $90,909 of revenues should be recorded, as 10% of the $100,000 is likely to be goods and services tax (GST) collected.</a:t>
          </a:r>
        </a:p>
        <a:p>
          <a:pPr marL="628650" lvl="1" indent="-171450" algn="just">
            <a:spcAft>
              <a:spcPts val="600"/>
            </a:spcAft>
            <a:buFont typeface="Calibri" panose="020F0502020204030204" pitchFamily="34" charset="0"/>
            <a:buChar char="‒"/>
          </a:pPr>
          <a:r>
            <a:rPr lang="en-AU" sz="1100" b="0" i="0" u="none" strike="noStrike">
              <a:solidFill>
                <a:schemeClr val="dk1"/>
              </a:solidFill>
              <a:effectLst/>
              <a:latin typeface="Arial" panose="020B0604020202020204" pitchFamily="34" charset="0"/>
              <a:ea typeface="+mn-ea"/>
              <a:cs typeface="Arial" panose="020B0604020202020204" pitchFamily="34" charset="0"/>
            </a:rPr>
            <a:t>To determine the level of GST, simply divide by 11 (for example, $100,000 ÷ 11 = $90,909). As a check, if you then multiply the GST-exclusive amount by 1.1, you should get the full amount again (for example: $90,909 × 1.1 = $100,000).</a:t>
          </a:r>
          <a:r>
            <a:rPr lang="en-AU">
              <a:latin typeface="Arial" panose="020B0604020202020204" pitchFamily="34" charset="0"/>
              <a:cs typeface="Arial" panose="020B0604020202020204" pitchFamily="34" charset="0"/>
            </a:rPr>
            <a:t> </a:t>
          </a:r>
          <a:endParaRPr lang="en-AU"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xdr:colOff>
      <xdr:row>123</xdr:row>
      <xdr:rowOff>129540</xdr:rowOff>
    </xdr:from>
    <xdr:to>
      <xdr:col>5</xdr:col>
      <xdr:colOff>167640</xdr:colOff>
      <xdr:row>127</xdr:row>
      <xdr:rowOff>30480</xdr:rowOff>
    </xdr:to>
    <xdr:sp macro="" textlink="">
      <xdr:nvSpPr>
        <xdr:cNvPr id="2" name="Arrow: Pentagon 1">
          <a:hlinkClick xmlns:r="http://schemas.openxmlformats.org/officeDocument/2006/relationships" r:id="rId1"/>
          <a:extLst>
            <a:ext uri="{FF2B5EF4-FFF2-40B4-BE49-F238E27FC236}">
              <a16:creationId xmlns:a16="http://schemas.microsoft.com/office/drawing/2014/main" id="{A9354696-3CC9-4BDA-A323-CE4B8338A217}"/>
            </a:ext>
          </a:extLst>
        </xdr:cNvPr>
        <xdr:cNvSpPr/>
      </xdr:nvSpPr>
      <xdr:spPr>
        <a:xfrm>
          <a:off x="281940" y="23846790"/>
          <a:ext cx="7820025" cy="6248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a:latin typeface="Arial" panose="020B0604020202020204" pitchFamily="34" charset="0"/>
              <a:cs typeface="Arial" panose="020B0604020202020204" pitchFamily="34" charset="0"/>
            </a:rPr>
            <a:t>Click here to proceed to next section</a:t>
          </a:r>
        </a:p>
      </xdr:txBody>
    </xdr:sp>
    <xdr:clientData/>
  </xdr:twoCellAnchor>
  <xdr:twoCellAnchor editAs="oneCell">
    <xdr:from>
      <xdr:col>9</xdr:col>
      <xdr:colOff>6350</xdr:colOff>
      <xdr:row>0</xdr:row>
      <xdr:rowOff>342900</xdr:rowOff>
    </xdr:from>
    <xdr:to>
      <xdr:col>10</xdr:col>
      <xdr:colOff>592570</xdr:colOff>
      <xdr:row>3</xdr:row>
      <xdr:rowOff>251460</xdr:rowOff>
    </xdr:to>
    <xdr:pic>
      <xdr:nvPicPr>
        <xdr:cNvPr id="4" name="Picture 3">
          <a:extLst>
            <a:ext uri="{FF2B5EF4-FFF2-40B4-BE49-F238E27FC236}">
              <a16:creationId xmlns:a16="http://schemas.microsoft.com/office/drawing/2014/main" id="{5F6BCB7F-E043-4461-83E1-3A7000A696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97950" y="342900"/>
          <a:ext cx="1433945"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76</xdr:row>
      <xdr:rowOff>28575</xdr:rowOff>
    </xdr:from>
    <xdr:to>
      <xdr:col>5</xdr:col>
      <xdr:colOff>285750</xdr:colOff>
      <xdr:row>78</xdr:row>
      <xdr:rowOff>133351</xdr:rowOff>
    </xdr:to>
    <xdr:sp macro="" textlink="">
      <xdr:nvSpPr>
        <xdr:cNvPr id="3" name="TextBox 2">
          <a:extLst>
            <a:ext uri="{FF2B5EF4-FFF2-40B4-BE49-F238E27FC236}">
              <a16:creationId xmlns:a16="http://schemas.microsoft.com/office/drawing/2014/main" id="{7469BEB1-8E3C-42F3-85E1-B3EE55BF7B6A}"/>
            </a:ext>
          </a:extLst>
        </xdr:cNvPr>
        <xdr:cNvSpPr txBox="1"/>
      </xdr:nvSpPr>
      <xdr:spPr>
        <a:xfrm>
          <a:off x="285750" y="14992350"/>
          <a:ext cx="7934325" cy="4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71450" indent="-171450" algn="just">
            <a:spcAft>
              <a:spcPts val="600"/>
            </a:spcAft>
            <a:buFont typeface="Arial" panose="020B0604020202020204" pitchFamily="34" charset="0"/>
            <a:buChar char="•"/>
          </a:pPr>
          <a:r>
            <a:rPr lang="en-AU" sz="800" i="1">
              <a:solidFill>
                <a:sysClr val="windowText" lastClr="000000"/>
              </a:solidFill>
              <a:latin typeface="Arial" panose="020B0604020202020204" pitchFamily="34" charset="0"/>
              <a:cs typeface="Arial" panose="020B0604020202020204" pitchFamily="34" charset="0"/>
            </a:rPr>
            <a:t>Job numbers should be an average over the whole year. For example, if the business had 10 employees for eleven months, and then hired 100 employees in the last month of the financial year, the average employment over the year would be 17.5 (being [(11 months × 10 employees) + (100 employees × 1 month)] ÷ 12 months).</a:t>
          </a:r>
        </a:p>
        <a:p>
          <a:pPr marL="171450" indent="-171450" algn="just">
            <a:spcAft>
              <a:spcPts val="600"/>
            </a:spcAft>
            <a:buFont typeface="Arial" panose="020B0604020202020204" pitchFamily="34" charset="0"/>
            <a:buChar char="•"/>
          </a:pPr>
          <a:r>
            <a:rPr lang="en-AU" sz="800" i="1">
              <a:solidFill>
                <a:sysClr val="windowText" lastClr="000000"/>
              </a:solidFill>
              <a:latin typeface="Arial" panose="020B0604020202020204" pitchFamily="34" charset="0"/>
              <a:cs typeface="Arial" panose="020B0604020202020204" pitchFamily="34" charset="0"/>
            </a:rPr>
            <a:t>Only jobs that would not exist without the project should be included.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xdr:colOff>
      <xdr:row>29</xdr:row>
      <xdr:rowOff>5715</xdr:rowOff>
    </xdr:from>
    <xdr:to>
      <xdr:col>4</xdr:col>
      <xdr:colOff>173355</xdr:colOff>
      <xdr:row>32</xdr:row>
      <xdr:rowOff>81915</xdr:rowOff>
    </xdr:to>
    <xdr:sp macro="" textlink="">
      <xdr:nvSpPr>
        <xdr:cNvPr id="2" name="Arrow: Pentagon 1">
          <a:hlinkClick xmlns:r="http://schemas.openxmlformats.org/officeDocument/2006/relationships" r:id="rId1"/>
          <a:extLst>
            <a:ext uri="{FF2B5EF4-FFF2-40B4-BE49-F238E27FC236}">
              <a16:creationId xmlns:a16="http://schemas.microsoft.com/office/drawing/2014/main" id="{13E39CC1-228B-471C-8B8B-104A9AE063E5}"/>
            </a:ext>
          </a:extLst>
        </xdr:cNvPr>
        <xdr:cNvSpPr/>
      </xdr:nvSpPr>
      <xdr:spPr>
        <a:xfrm>
          <a:off x="1186815" y="6263640"/>
          <a:ext cx="4768215" cy="619125"/>
        </a:xfrm>
        <a:prstGeom prst="homePlat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AU" sz="1400" b="1">
              <a:latin typeface="Arial" panose="020B0604020202020204" pitchFamily="34" charset="0"/>
              <a:cs typeface="Arial" panose="020B0604020202020204" pitchFamily="34" charset="0"/>
            </a:rPr>
            <a:t>Click here to proceed to next section</a:t>
          </a:r>
        </a:p>
      </xdr:txBody>
    </xdr:sp>
    <xdr:clientData/>
  </xdr:twoCellAnchor>
  <xdr:twoCellAnchor editAs="oneCell">
    <xdr:from>
      <xdr:col>12</xdr:col>
      <xdr:colOff>1152525</xdr:colOff>
      <xdr:row>1</xdr:row>
      <xdr:rowOff>19050</xdr:rowOff>
    </xdr:from>
    <xdr:to>
      <xdr:col>12</xdr:col>
      <xdr:colOff>2586470</xdr:colOff>
      <xdr:row>3</xdr:row>
      <xdr:rowOff>308610</xdr:rowOff>
    </xdr:to>
    <xdr:pic>
      <xdr:nvPicPr>
        <xdr:cNvPr id="3" name="Picture 2">
          <a:extLst>
            <a:ext uri="{FF2B5EF4-FFF2-40B4-BE49-F238E27FC236}">
              <a16:creationId xmlns:a16="http://schemas.microsoft.com/office/drawing/2014/main" id="{1BAFEF45-ECB6-4C48-8134-ACEF211529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92200" y="400050"/>
          <a:ext cx="1433945"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5</xdr:row>
      <xdr:rowOff>104776</xdr:rowOff>
    </xdr:from>
    <xdr:to>
      <xdr:col>10</xdr:col>
      <xdr:colOff>781050</xdr:colOff>
      <xdr:row>7</xdr:row>
      <xdr:rowOff>66676</xdr:rowOff>
    </xdr:to>
    <xdr:sp macro="" textlink="">
      <xdr:nvSpPr>
        <xdr:cNvPr id="5" name="Arrow: Pentagon 4">
          <a:hlinkClick xmlns:r="http://schemas.openxmlformats.org/officeDocument/2006/relationships" r:id="rId1"/>
          <a:extLst>
            <a:ext uri="{FF2B5EF4-FFF2-40B4-BE49-F238E27FC236}">
              <a16:creationId xmlns:a16="http://schemas.microsoft.com/office/drawing/2014/main" id="{547C50A7-FE22-4426-A406-5DBD877C6880}"/>
            </a:ext>
          </a:extLst>
        </xdr:cNvPr>
        <xdr:cNvSpPr/>
      </xdr:nvSpPr>
      <xdr:spPr>
        <a:xfrm>
          <a:off x="8210550" y="1857376"/>
          <a:ext cx="2562225" cy="323850"/>
        </a:xfrm>
        <a:prstGeom prst="homePlat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AU" sz="1000" b="0">
              <a:latin typeface="Arial" panose="020B0604020202020204" pitchFamily="34" charset="0"/>
              <a:cs typeface="Arial" panose="020B0604020202020204" pitchFamily="34" charset="0"/>
            </a:rPr>
            <a:t>Click here to proceed to next section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xdr:colOff>
      <xdr:row>31</xdr:row>
      <xdr:rowOff>15240</xdr:rowOff>
    </xdr:from>
    <xdr:to>
      <xdr:col>4</xdr:col>
      <xdr:colOff>175260</xdr:colOff>
      <xdr:row>34</xdr:row>
      <xdr:rowOff>91440</xdr:rowOff>
    </xdr:to>
    <xdr:sp macro="" textlink="">
      <xdr:nvSpPr>
        <xdr:cNvPr id="2" name="Arrow: Pentagon 1">
          <a:hlinkClick xmlns:r="http://schemas.openxmlformats.org/officeDocument/2006/relationships" r:id="rId1"/>
          <a:extLst>
            <a:ext uri="{FF2B5EF4-FFF2-40B4-BE49-F238E27FC236}">
              <a16:creationId xmlns:a16="http://schemas.microsoft.com/office/drawing/2014/main" id="{3277D30E-A38F-4F37-A6A6-0643E87E00E4}"/>
            </a:ext>
          </a:extLst>
        </xdr:cNvPr>
        <xdr:cNvSpPr/>
      </xdr:nvSpPr>
      <xdr:spPr>
        <a:xfrm>
          <a:off x="1234440" y="6560820"/>
          <a:ext cx="4732020" cy="601980"/>
        </a:xfrm>
        <a:prstGeom prst="homePlat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AU" sz="1400" b="1">
              <a:latin typeface="Arial" panose="020B0604020202020204" pitchFamily="34" charset="0"/>
              <a:cs typeface="Arial" panose="020B0604020202020204" pitchFamily="34" charset="0"/>
            </a:rPr>
            <a:t>Click here to proceed to next section</a:t>
          </a:r>
        </a:p>
      </xdr:txBody>
    </xdr:sp>
    <xdr:clientData/>
  </xdr:twoCellAnchor>
  <xdr:twoCellAnchor editAs="oneCell">
    <xdr:from>
      <xdr:col>10</xdr:col>
      <xdr:colOff>238125</xdr:colOff>
      <xdr:row>0</xdr:row>
      <xdr:rowOff>92075</xdr:rowOff>
    </xdr:from>
    <xdr:to>
      <xdr:col>12</xdr:col>
      <xdr:colOff>490970</xdr:colOff>
      <xdr:row>3</xdr:row>
      <xdr:rowOff>635</xdr:rowOff>
    </xdr:to>
    <xdr:pic>
      <xdr:nvPicPr>
        <xdr:cNvPr id="3" name="Picture 2">
          <a:extLst>
            <a:ext uri="{FF2B5EF4-FFF2-40B4-BE49-F238E27FC236}">
              <a16:creationId xmlns:a16="http://schemas.microsoft.com/office/drawing/2014/main" id="{CA966AC4-3E0C-4631-8158-CA1622B2802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67875" y="92075"/>
          <a:ext cx="1433945"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9526</xdr:colOff>
      <xdr:row>5</xdr:row>
      <xdr:rowOff>114301</xdr:rowOff>
    </xdr:from>
    <xdr:to>
      <xdr:col>11</xdr:col>
      <xdr:colOff>485776</xdr:colOff>
      <xdr:row>7</xdr:row>
      <xdr:rowOff>57151</xdr:rowOff>
    </xdr:to>
    <xdr:sp macro="" textlink="">
      <xdr:nvSpPr>
        <xdr:cNvPr id="4" name="Arrow: Pentagon 3">
          <a:hlinkClick xmlns:r="http://schemas.openxmlformats.org/officeDocument/2006/relationships" r:id="rId1"/>
          <a:extLst>
            <a:ext uri="{FF2B5EF4-FFF2-40B4-BE49-F238E27FC236}">
              <a16:creationId xmlns:a16="http://schemas.microsoft.com/office/drawing/2014/main" id="{267035F1-52C1-4783-B8D0-E49405A22AD7}"/>
            </a:ext>
          </a:extLst>
        </xdr:cNvPr>
        <xdr:cNvSpPr/>
      </xdr:nvSpPr>
      <xdr:spPr>
        <a:xfrm>
          <a:off x="7972426" y="1866901"/>
          <a:ext cx="2247900" cy="304800"/>
        </a:xfrm>
        <a:prstGeom prst="homePlat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AU" sz="900" b="0">
              <a:latin typeface="Arial" panose="020B0604020202020204" pitchFamily="34" charset="0"/>
              <a:cs typeface="Arial" panose="020B0604020202020204" pitchFamily="34" charset="0"/>
            </a:rPr>
            <a:t>Click here to proceed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297180</xdr:colOff>
      <xdr:row>28</xdr:row>
      <xdr:rowOff>167640</xdr:rowOff>
    </xdr:from>
    <xdr:to>
      <xdr:col>3</xdr:col>
      <xdr:colOff>45720</xdr:colOff>
      <xdr:row>32</xdr:row>
      <xdr:rowOff>68580</xdr:rowOff>
    </xdr:to>
    <xdr:sp macro="" textlink="">
      <xdr:nvSpPr>
        <xdr:cNvPr id="2" name="Arrow: Pentagon 1">
          <a:hlinkClick xmlns:r="http://schemas.openxmlformats.org/officeDocument/2006/relationships" r:id="rId1"/>
          <a:extLst>
            <a:ext uri="{FF2B5EF4-FFF2-40B4-BE49-F238E27FC236}">
              <a16:creationId xmlns:a16="http://schemas.microsoft.com/office/drawing/2014/main" id="{CBA71ACC-23F0-433A-B726-4675A95FE942}"/>
            </a:ext>
          </a:extLst>
        </xdr:cNvPr>
        <xdr:cNvSpPr/>
      </xdr:nvSpPr>
      <xdr:spPr>
        <a:xfrm>
          <a:off x="906780" y="5989320"/>
          <a:ext cx="4701540" cy="601980"/>
        </a:xfrm>
        <a:prstGeom prst="homePlate">
          <a:avLst/>
        </a:prstGeom>
        <a:solidFill>
          <a:srgbClr val="65B818"/>
        </a:solidFill>
        <a:ln>
          <a:solidFill>
            <a:srgbClr val="65B8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400" b="1">
              <a:solidFill>
                <a:schemeClr val="bg1"/>
              </a:solidFill>
              <a:latin typeface="Arial" panose="020B0604020202020204" pitchFamily="34" charset="0"/>
              <a:cs typeface="Arial" panose="020B0604020202020204" pitchFamily="34" charset="0"/>
            </a:rPr>
            <a:t>Click here to proceed to next section</a:t>
          </a:r>
        </a:p>
      </xdr:txBody>
    </xdr:sp>
    <xdr:clientData/>
  </xdr:twoCellAnchor>
  <xdr:twoCellAnchor editAs="oneCell">
    <xdr:from>
      <xdr:col>9</xdr:col>
      <xdr:colOff>203200</xdr:colOff>
      <xdr:row>0</xdr:row>
      <xdr:rowOff>257175</xdr:rowOff>
    </xdr:from>
    <xdr:to>
      <xdr:col>11</xdr:col>
      <xdr:colOff>456045</xdr:colOff>
      <xdr:row>3</xdr:row>
      <xdr:rowOff>165735</xdr:rowOff>
    </xdr:to>
    <xdr:pic>
      <xdr:nvPicPr>
        <xdr:cNvPr id="3" name="Picture 2">
          <a:extLst>
            <a:ext uri="{FF2B5EF4-FFF2-40B4-BE49-F238E27FC236}">
              <a16:creationId xmlns:a16="http://schemas.microsoft.com/office/drawing/2014/main" id="{FEE4A367-7853-47FD-B21A-497AD3C8E2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47250" y="257175"/>
          <a:ext cx="1433945"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735330</xdr:colOff>
      <xdr:row>5</xdr:row>
      <xdr:rowOff>102870</xdr:rowOff>
    </xdr:from>
    <xdr:to>
      <xdr:col>11</xdr:col>
      <xdr:colOff>180975</xdr:colOff>
      <xdr:row>7</xdr:row>
      <xdr:rowOff>47625</xdr:rowOff>
    </xdr:to>
    <xdr:sp macro="" textlink="">
      <xdr:nvSpPr>
        <xdr:cNvPr id="4" name="Arrow: Pentagon 3">
          <a:hlinkClick xmlns:r="http://schemas.openxmlformats.org/officeDocument/2006/relationships" r:id="rId1"/>
          <a:extLst>
            <a:ext uri="{FF2B5EF4-FFF2-40B4-BE49-F238E27FC236}">
              <a16:creationId xmlns:a16="http://schemas.microsoft.com/office/drawing/2014/main" id="{DBCE6AAB-8744-4D13-989B-222FE23CDC0A}"/>
            </a:ext>
          </a:extLst>
        </xdr:cNvPr>
        <xdr:cNvSpPr/>
      </xdr:nvSpPr>
      <xdr:spPr>
        <a:xfrm>
          <a:off x="8564880" y="1798320"/>
          <a:ext cx="2550795" cy="306705"/>
        </a:xfrm>
        <a:prstGeom prst="homePlate">
          <a:avLst/>
        </a:prstGeom>
        <a:solidFill>
          <a:srgbClr val="65B818"/>
        </a:solidFill>
        <a:ln>
          <a:solidFill>
            <a:srgbClr val="65B8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000" b="0">
              <a:solidFill>
                <a:schemeClr val="bg1"/>
              </a:solidFill>
              <a:latin typeface="Arial" panose="020B0604020202020204" pitchFamily="34" charset="0"/>
              <a:cs typeface="Arial" panose="020B0604020202020204" pitchFamily="34" charset="0"/>
            </a:rPr>
            <a:t>Click here to proceed to next section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28</xdr:row>
      <xdr:rowOff>0</xdr:rowOff>
    </xdr:from>
    <xdr:to>
      <xdr:col>4</xdr:col>
      <xdr:colOff>53340</xdr:colOff>
      <xdr:row>31</xdr:row>
      <xdr:rowOff>76200</xdr:rowOff>
    </xdr:to>
    <xdr:sp macro="" textlink="">
      <xdr:nvSpPr>
        <xdr:cNvPr id="3" name="Arrow: Pentagon 2">
          <a:hlinkClick xmlns:r="http://schemas.openxmlformats.org/officeDocument/2006/relationships" r:id="rId1"/>
          <a:extLst>
            <a:ext uri="{FF2B5EF4-FFF2-40B4-BE49-F238E27FC236}">
              <a16:creationId xmlns:a16="http://schemas.microsoft.com/office/drawing/2014/main" id="{2023FB54-7950-4941-8067-214FEFACCC88}"/>
            </a:ext>
          </a:extLst>
        </xdr:cNvPr>
        <xdr:cNvSpPr/>
      </xdr:nvSpPr>
      <xdr:spPr>
        <a:xfrm>
          <a:off x="1219200" y="5524500"/>
          <a:ext cx="4701540" cy="601980"/>
        </a:xfrm>
        <a:prstGeom prst="homePlate">
          <a:avLst/>
        </a:prstGeom>
        <a:solidFill>
          <a:srgbClr val="FDB913"/>
        </a:solidFill>
        <a:ln>
          <a:solidFill>
            <a:srgbClr val="FDB91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400" b="1">
              <a:solidFill>
                <a:schemeClr val="tx1"/>
              </a:solidFill>
              <a:latin typeface="Arial" panose="020B0604020202020204" pitchFamily="34" charset="0"/>
              <a:cs typeface="Arial" panose="020B0604020202020204" pitchFamily="34" charset="0"/>
            </a:rPr>
            <a:t>Click here to proceed to next section</a:t>
          </a:r>
        </a:p>
      </xdr:txBody>
    </xdr:sp>
    <xdr:clientData/>
  </xdr:twoCellAnchor>
  <xdr:twoCellAnchor editAs="oneCell">
    <xdr:from>
      <xdr:col>7</xdr:col>
      <xdr:colOff>1714500</xdr:colOff>
      <xdr:row>0</xdr:row>
      <xdr:rowOff>161925</xdr:rowOff>
    </xdr:from>
    <xdr:to>
      <xdr:col>9</xdr:col>
      <xdr:colOff>424295</xdr:colOff>
      <xdr:row>3</xdr:row>
      <xdr:rowOff>70485</xdr:rowOff>
    </xdr:to>
    <xdr:pic>
      <xdr:nvPicPr>
        <xdr:cNvPr id="4" name="Picture 3">
          <a:extLst>
            <a:ext uri="{FF2B5EF4-FFF2-40B4-BE49-F238E27FC236}">
              <a16:creationId xmlns:a16="http://schemas.microsoft.com/office/drawing/2014/main" id="{340F3E60-3A09-4913-A941-9C6794DB66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2100" y="161925"/>
          <a:ext cx="1433945"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257175</xdr:colOff>
      <xdr:row>0</xdr:row>
      <xdr:rowOff>142875</xdr:rowOff>
    </xdr:from>
    <xdr:to>
      <xdr:col>7</xdr:col>
      <xdr:colOff>510020</xdr:colOff>
      <xdr:row>3</xdr:row>
      <xdr:rowOff>51435</xdr:rowOff>
    </xdr:to>
    <xdr:pic>
      <xdr:nvPicPr>
        <xdr:cNvPr id="3" name="Picture 2">
          <a:extLst>
            <a:ext uri="{FF2B5EF4-FFF2-40B4-BE49-F238E27FC236}">
              <a16:creationId xmlns:a16="http://schemas.microsoft.com/office/drawing/2014/main" id="{799C0A66-3195-4FC1-A06F-D7C57CFC0D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142875"/>
          <a:ext cx="1433945"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F4F4F"/>
      </a:dk2>
      <a:lt2>
        <a:srgbClr val="E7E6E6"/>
      </a:lt2>
      <a:accent1>
        <a:srgbClr val="D7173A"/>
      </a:accent1>
      <a:accent2>
        <a:srgbClr val="002664"/>
      </a:accent2>
      <a:accent3>
        <a:srgbClr val="0A7CB9"/>
      </a:accent3>
      <a:accent4>
        <a:srgbClr val="84BDDC"/>
      </a:accent4>
      <a:accent5>
        <a:srgbClr val="00ABE6"/>
      </a:accent5>
      <a:accent6>
        <a:srgbClr val="4F4F4F"/>
      </a:accent6>
      <a:hlink>
        <a:srgbClr val="D7173A"/>
      </a:hlink>
      <a:folHlink>
        <a:srgbClr val="D7173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roadsafety.transport.nsw.gov.au/statistics/interactivecrashstats/lga_stats.html?tablga=4" TargetMode="External"/><Relationship Id="rId1" Type="http://schemas.openxmlformats.org/officeDocument/2006/relationships/hyperlink" Target="https://roadsafety.transport.nsw.gov.au/statistics/interactivecrashstats/lga_stats.html?tablga=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C8161-E56F-42FE-90AC-FAD4529591A6}">
  <sheetPr>
    <tabColor theme="3"/>
    <pageSetUpPr fitToPage="1"/>
  </sheetPr>
  <dimension ref="A1:R43"/>
  <sheetViews>
    <sheetView showGridLines="0" showRowColHeaders="0" tabSelected="1" workbookViewId="0">
      <selection activeCell="O2" sqref="O2"/>
    </sheetView>
  </sheetViews>
  <sheetFormatPr defaultColWidth="0" defaultRowHeight="13.8" zeroHeight="1" x14ac:dyDescent="0.25"/>
  <cols>
    <col min="1" max="1" width="2.33203125" style="33" customWidth="1"/>
    <col min="2" max="16" width="8.88671875" style="33" customWidth="1"/>
    <col min="17" max="18" width="0" style="14" hidden="1" customWidth="1"/>
    <col min="19" max="16384" width="8.88671875" style="14" hidden="1"/>
  </cols>
  <sheetData>
    <row r="1" spans="1:16" ht="30" customHeight="1" x14ac:dyDescent="0.25">
      <c r="A1" s="14"/>
      <c r="B1" s="14"/>
      <c r="C1" s="14"/>
      <c r="D1" s="14"/>
      <c r="E1" s="14"/>
      <c r="F1" s="14"/>
      <c r="G1" s="14"/>
      <c r="H1" s="14"/>
      <c r="I1" s="14"/>
      <c r="J1" s="14"/>
      <c r="K1" s="14"/>
      <c r="L1" s="14"/>
      <c r="M1" s="14"/>
      <c r="N1" s="14"/>
      <c r="O1" s="15"/>
      <c r="P1" s="14"/>
    </row>
    <row r="2" spans="1:16" ht="30" customHeight="1" x14ac:dyDescent="0.5">
      <c r="A2" s="14"/>
      <c r="B2" s="16" t="s">
        <v>3</v>
      </c>
      <c r="C2" s="14"/>
      <c r="D2" s="14"/>
      <c r="E2" s="14"/>
      <c r="F2" s="14"/>
      <c r="G2" s="14"/>
      <c r="H2" s="14"/>
      <c r="I2" s="14"/>
      <c r="J2" s="14"/>
      <c r="K2" s="14"/>
      <c r="L2" s="14"/>
      <c r="M2" s="14"/>
      <c r="N2" s="14"/>
      <c r="O2" s="203"/>
      <c r="P2" s="14"/>
    </row>
    <row r="3" spans="1:16" ht="30" customHeight="1" x14ac:dyDescent="0.4">
      <c r="A3" s="14"/>
      <c r="B3" s="17" t="s">
        <v>0</v>
      </c>
      <c r="C3" s="14"/>
      <c r="D3" s="14"/>
      <c r="E3" s="14"/>
      <c r="F3" s="14"/>
      <c r="G3" s="14"/>
      <c r="H3" s="14"/>
      <c r="I3" s="14"/>
      <c r="J3" s="14"/>
      <c r="K3" s="14"/>
      <c r="L3" s="14"/>
      <c r="M3" s="14"/>
      <c r="N3" s="14"/>
      <c r="O3" s="15"/>
      <c r="P3" s="14"/>
    </row>
    <row r="4" spans="1:16" ht="30" customHeight="1" x14ac:dyDescent="0.25">
      <c r="A4" s="14"/>
      <c r="B4" s="15"/>
      <c r="C4" s="15"/>
      <c r="D4" s="15"/>
      <c r="E4" s="14"/>
      <c r="F4" s="14"/>
      <c r="G4" s="14"/>
      <c r="H4" s="14"/>
      <c r="I4" s="14"/>
      <c r="J4" s="14"/>
      <c r="K4" s="14"/>
      <c r="L4" s="14"/>
      <c r="M4" s="14"/>
      <c r="N4" s="14"/>
      <c r="O4" s="15"/>
      <c r="P4" s="14"/>
    </row>
    <row r="5" spans="1:16" ht="17.399999999999999" x14ac:dyDescent="0.3">
      <c r="A5" s="14"/>
      <c r="B5" s="18" t="s">
        <v>295</v>
      </c>
      <c r="C5" s="15"/>
      <c r="D5" s="15"/>
      <c r="E5" s="14"/>
      <c r="F5" s="14"/>
      <c r="G5" s="14"/>
      <c r="H5" s="14"/>
      <c r="I5" s="14"/>
      <c r="J5" s="14"/>
      <c r="K5" s="14"/>
      <c r="L5" s="14"/>
      <c r="M5" s="14"/>
      <c r="N5" s="14"/>
      <c r="O5" s="15"/>
      <c r="P5" s="14"/>
    </row>
    <row r="6" spans="1:16" x14ac:dyDescent="0.25">
      <c r="A6" s="14"/>
      <c r="B6" s="14"/>
      <c r="C6" s="14"/>
      <c r="D6" s="14"/>
      <c r="E6" s="14"/>
      <c r="F6" s="14"/>
      <c r="G6" s="14"/>
      <c r="H6" s="14"/>
      <c r="I6" s="14"/>
      <c r="J6" s="14"/>
      <c r="K6" s="14"/>
      <c r="L6" s="14"/>
      <c r="M6" s="14"/>
      <c r="N6" s="14"/>
      <c r="O6" s="14"/>
      <c r="P6" s="14"/>
    </row>
    <row r="7" spans="1:16" x14ac:dyDescent="0.25">
      <c r="A7" s="14"/>
      <c r="B7" s="14"/>
      <c r="C7" s="14"/>
      <c r="D7" s="14"/>
      <c r="E7" s="14"/>
      <c r="F7" s="14"/>
      <c r="G7" s="14"/>
      <c r="H7" s="14"/>
      <c r="I7" s="14"/>
      <c r="J7" s="14"/>
      <c r="K7" s="14"/>
      <c r="L7" s="14"/>
      <c r="M7" s="14"/>
      <c r="N7" s="14"/>
      <c r="O7" s="14"/>
      <c r="P7" s="14"/>
    </row>
    <row r="8" spans="1:16" ht="13.95" customHeight="1" x14ac:dyDescent="0.25">
      <c r="A8" s="14"/>
      <c r="B8" s="20"/>
      <c r="C8" s="20"/>
      <c r="D8" s="20"/>
      <c r="E8" s="20"/>
      <c r="F8" s="20"/>
      <c r="G8" s="20"/>
      <c r="H8" s="20"/>
      <c r="I8" s="20"/>
      <c r="J8" s="20"/>
      <c r="K8" s="20"/>
      <c r="L8" s="20"/>
      <c r="M8" s="20"/>
      <c r="N8" s="20"/>
      <c r="O8" s="14"/>
      <c r="P8" s="14"/>
    </row>
    <row r="9" spans="1:16" x14ac:dyDescent="0.25">
      <c r="A9" s="14"/>
      <c r="B9" s="20"/>
      <c r="C9" s="20"/>
      <c r="D9" s="20"/>
      <c r="E9" s="20"/>
      <c r="F9" s="20"/>
      <c r="G9" s="20"/>
      <c r="H9" s="20"/>
      <c r="I9" s="20"/>
      <c r="J9" s="20"/>
      <c r="K9" s="20"/>
      <c r="L9" s="20"/>
      <c r="M9" s="20"/>
      <c r="N9" s="20"/>
      <c r="O9" s="14"/>
      <c r="P9" s="14"/>
    </row>
    <row r="10" spans="1:16" x14ac:dyDescent="0.25">
      <c r="A10" s="14"/>
      <c r="B10" s="20"/>
      <c r="C10" s="20"/>
      <c r="D10" s="20"/>
      <c r="E10" s="20"/>
      <c r="F10" s="20"/>
      <c r="G10" s="20"/>
      <c r="H10" s="20"/>
      <c r="I10" s="20"/>
      <c r="J10" s="20"/>
      <c r="K10" s="20"/>
      <c r="L10" s="20"/>
      <c r="M10" s="20"/>
      <c r="N10" s="20"/>
      <c r="O10" s="14"/>
      <c r="P10" s="14"/>
    </row>
    <row r="11" spans="1:16" x14ac:dyDescent="0.25">
      <c r="A11" s="14"/>
      <c r="B11" s="19"/>
      <c r="C11" s="19"/>
      <c r="D11" s="19"/>
      <c r="E11" s="19"/>
      <c r="F11" s="19"/>
      <c r="G11" s="19"/>
      <c r="H11" s="19"/>
      <c r="I11" s="19"/>
      <c r="J11" s="19"/>
      <c r="K11" s="19"/>
      <c r="L11" s="19"/>
      <c r="M11" s="19"/>
      <c r="N11" s="19"/>
      <c r="O11" s="14"/>
      <c r="P11" s="14"/>
    </row>
    <row r="12" spans="1:16" x14ac:dyDescent="0.25">
      <c r="A12" s="14"/>
      <c r="B12" s="19"/>
      <c r="C12" s="19"/>
      <c r="D12" s="19"/>
      <c r="E12" s="19"/>
      <c r="F12" s="19"/>
      <c r="G12" s="19"/>
      <c r="H12" s="19"/>
      <c r="I12" s="19"/>
      <c r="J12" s="19"/>
      <c r="K12" s="19"/>
      <c r="L12" s="19"/>
      <c r="M12" s="19"/>
      <c r="N12" s="19"/>
      <c r="O12" s="14"/>
      <c r="P12" s="14"/>
    </row>
    <row r="13" spans="1:16" x14ac:dyDescent="0.25">
      <c r="A13" s="14"/>
      <c r="B13" s="19"/>
      <c r="C13" s="19"/>
      <c r="D13" s="19"/>
      <c r="E13" s="19"/>
      <c r="F13" s="19"/>
      <c r="G13" s="19"/>
      <c r="H13" s="19"/>
      <c r="I13" s="19"/>
      <c r="J13" s="19"/>
      <c r="K13" s="19"/>
      <c r="L13" s="19"/>
      <c r="M13" s="19"/>
      <c r="N13" s="19"/>
      <c r="O13" s="14"/>
      <c r="P13" s="14"/>
    </row>
    <row r="14" spans="1:16" x14ac:dyDescent="0.25">
      <c r="A14" s="14"/>
      <c r="B14" s="19"/>
      <c r="C14" s="19"/>
      <c r="D14" s="19"/>
      <c r="E14" s="19"/>
      <c r="F14" s="19"/>
      <c r="G14" s="19"/>
      <c r="H14" s="19"/>
      <c r="I14" s="19"/>
      <c r="J14" s="19"/>
      <c r="K14" s="19"/>
      <c r="L14" s="19"/>
      <c r="M14" s="19"/>
      <c r="N14" s="19"/>
      <c r="O14" s="14"/>
      <c r="P14" s="14"/>
    </row>
    <row r="15" spans="1:16" x14ac:dyDescent="0.25">
      <c r="A15" s="14"/>
      <c r="B15" s="19"/>
      <c r="C15" s="19"/>
      <c r="D15" s="19"/>
      <c r="E15" s="19"/>
      <c r="F15" s="19"/>
      <c r="G15" s="19"/>
      <c r="H15" s="19"/>
      <c r="I15" s="19"/>
      <c r="J15" s="19"/>
      <c r="K15" s="19"/>
      <c r="L15" s="19"/>
      <c r="M15" s="19"/>
      <c r="N15" s="19"/>
      <c r="O15" s="14"/>
      <c r="P15" s="14"/>
    </row>
    <row r="16" spans="1:16" x14ac:dyDescent="0.25">
      <c r="A16" s="14"/>
      <c r="B16" s="19"/>
      <c r="C16" s="19"/>
      <c r="D16" s="19"/>
      <c r="E16" s="19"/>
      <c r="F16" s="19"/>
      <c r="G16" s="19"/>
      <c r="H16" s="19"/>
      <c r="I16" s="19"/>
      <c r="J16" s="19"/>
      <c r="K16" s="19"/>
      <c r="L16" s="19"/>
      <c r="M16" s="19"/>
      <c r="N16" s="19"/>
      <c r="O16" s="14"/>
      <c r="P16" s="14"/>
    </row>
    <row r="17" spans="1:16" x14ac:dyDescent="0.25">
      <c r="A17" s="14"/>
      <c r="B17" s="37" t="s">
        <v>310</v>
      </c>
      <c r="C17" s="38"/>
      <c r="D17" s="38"/>
      <c r="E17" s="38"/>
      <c r="F17" s="38"/>
      <c r="G17" s="35"/>
      <c r="H17" s="36"/>
      <c r="I17" s="19"/>
      <c r="J17" s="19"/>
      <c r="K17" s="19"/>
      <c r="L17" s="19"/>
      <c r="M17" s="19"/>
      <c r="N17" s="19"/>
      <c r="O17" s="14"/>
      <c r="P17" s="14"/>
    </row>
    <row r="18" spans="1:16" x14ac:dyDescent="0.25">
      <c r="A18" s="14"/>
      <c r="B18" s="31"/>
      <c r="C18" s="31"/>
      <c r="D18" s="31"/>
      <c r="E18" s="31"/>
      <c r="F18" s="31"/>
      <c r="G18" s="31"/>
      <c r="H18" s="31"/>
      <c r="I18" s="31"/>
      <c r="J18" s="31"/>
      <c r="K18" s="31"/>
      <c r="L18" s="31"/>
      <c r="M18" s="31"/>
      <c r="N18" s="31"/>
      <c r="O18" s="14"/>
      <c r="P18" s="14"/>
    </row>
    <row r="19" spans="1:16" x14ac:dyDescent="0.25">
      <c r="A19" s="14"/>
      <c r="B19" s="20"/>
      <c r="C19" s="31"/>
      <c r="D19" s="31"/>
      <c r="E19" s="31"/>
      <c r="F19" s="31"/>
      <c r="G19" s="31"/>
      <c r="H19" s="31"/>
      <c r="I19" s="31"/>
      <c r="J19" s="31"/>
      <c r="K19" s="31"/>
      <c r="L19" s="31"/>
      <c r="M19" s="31"/>
      <c r="N19" s="31"/>
      <c r="O19" s="14"/>
      <c r="P19" s="14"/>
    </row>
    <row r="20" spans="1:16" x14ac:dyDescent="0.25">
      <c r="A20" s="14"/>
      <c r="B20" s="20"/>
      <c r="C20" s="31"/>
      <c r="D20" s="31"/>
      <c r="E20" s="31"/>
      <c r="F20" s="31"/>
      <c r="G20" s="31"/>
      <c r="H20" s="31"/>
      <c r="I20" s="31"/>
      <c r="J20" s="31"/>
      <c r="K20" s="31"/>
      <c r="L20" s="31"/>
      <c r="M20" s="31"/>
      <c r="N20" s="31"/>
      <c r="O20" s="14"/>
      <c r="P20" s="14"/>
    </row>
    <row r="21" spans="1:16" x14ac:dyDescent="0.25">
      <c r="A21" s="14"/>
      <c r="B21" s="20"/>
      <c r="C21" s="20"/>
      <c r="D21" s="20"/>
      <c r="E21" s="20"/>
      <c r="F21" s="20"/>
      <c r="G21" s="20"/>
      <c r="H21" s="20"/>
      <c r="I21" s="20"/>
      <c r="J21" s="20"/>
      <c r="K21" s="20"/>
      <c r="L21" s="20"/>
      <c r="M21" s="20"/>
      <c r="N21" s="20"/>
      <c r="O21" s="14"/>
      <c r="P21" s="14"/>
    </row>
    <row r="22" spans="1:16" x14ac:dyDescent="0.25">
      <c r="A22" s="14"/>
      <c r="B22" s="20"/>
      <c r="C22" s="20"/>
      <c r="D22" s="20"/>
      <c r="E22" s="20"/>
      <c r="F22" s="20"/>
      <c r="G22" s="20"/>
      <c r="H22" s="20"/>
      <c r="I22" s="20"/>
      <c r="J22" s="20"/>
      <c r="K22" s="20"/>
      <c r="L22" s="20"/>
      <c r="M22" s="20"/>
      <c r="N22" s="20"/>
      <c r="O22" s="14"/>
      <c r="P22" s="14"/>
    </row>
    <row r="23" spans="1:16" x14ac:dyDescent="0.25">
      <c r="A23" s="14"/>
      <c r="B23" s="20"/>
      <c r="C23" s="20"/>
      <c r="D23" s="20"/>
      <c r="E23" s="20"/>
      <c r="F23" s="20"/>
      <c r="G23" s="20"/>
      <c r="H23" s="20"/>
      <c r="I23" s="20"/>
      <c r="J23" s="20"/>
      <c r="K23" s="20"/>
      <c r="L23" s="20"/>
      <c r="M23" s="20"/>
      <c r="N23" s="20"/>
      <c r="O23" s="14"/>
      <c r="P23" s="14"/>
    </row>
    <row r="24" spans="1:16" x14ac:dyDescent="0.25">
      <c r="A24" s="14"/>
      <c r="B24" s="20"/>
      <c r="C24" s="20"/>
      <c r="D24" s="20"/>
      <c r="E24" s="20"/>
      <c r="F24" s="20"/>
      <c r="G24" s="20"/>
      <c r="H24" s="20"/>
      <c r="I24" s="20"/>
      <c r="J24" s="20"/>
      <c r="K24" s="20"/>
      <c r="L24" s="20"/>
      <c r="M24" s="20"/>
      <c r="N24" s="20"/>
      <c r="O24" s="14"/>
      <c r="P24" s="14"/>
    </row>
    <row r="25" spans="1:16" x14ac:dyDescent="0.25">
      <c r="A25" s="14"/>
      <c r="B25" s="32"/>
      <c r="C25" s="32"/>
      <c r="D25" s="32"/>
      <c r="E25" s="32"/>
      <c r="F25" s="32"/>
      <c r="G25" s="32"/>
      <c r="H25" s="32"/>
      <c r="I25" s="32"/>
      <c r="J25" s="32"/>
      <c r="K25" s="32"/>
      <c r="L25" s="32"/>
      <c r="M25" s="32"/>
      <c r="N25" s="32"/>
      <c r="O25" s="14"/>
      <c r="P25" s="14"/>
    </row>
    <row r="26" spans="1:16" x14ac:dyDescent="0.25">
      <c r="A26" s="14"/>
      <c r="B26" s="14"/>
      <c r="C26" s="14"/>
      <c r="D26" s="14"/>
      <c r="E26" s="14"/>
      <c r="F26" s="14"/>
      <c r="G26" s="14"/>
      <c r="H26" s="14"/>
      <c r="I26" s="14"/>
      <c r="J26" s="14"/>
      <c r="K26" s="14"/>
      <c r="L26" s="14"/>
      <c r="M26" s="14"/>
      <c r="N26" s="14"/>
      <c r="O26" s="14"/>
      <c r="P26" s="14"/>
    </row>
    <row r="27" spans="1:16" x14ac:dyDescent="0.25">
      <c r="A27" s="14"/>
      <c r="B27" s="14"/>
      <c r="C27" s="14"/>
      <c r="D27" s="14"/>
      <c r="E27" s="14"/>
      <c r="F27" s="14"/>
      <c r="G27" s="14"/>
      <c r="H27" s="14"/>
      <c r="I27" s="14"/>
      <c r="J27" s="14"/>
      <c r="K27" s="14"/>
      <c r="L27" s="14"/>
      <c r="M27" s="14"/>
      <c r="N27" s="14"/>
      <c r="O27" s="14"/>
      <c r="P27" s="14"/>
    </row>
    <row r="28" spans="1:16" x14ac:dyDescent="0.25">
      <c r="A28" s="14"/>
      <c r="B28" s="14"/>
      <c r="C28" s="14"/>
      <c r="D28" s="14"/>
      <c r="E28" s="14"/>
      <c r="F28" s="14"/>
      <c r="G28" s="14"/>
      <c r="H28" s="14"/>
      <c r="I28" s="14"/>
      <c r="J28" s="14"/>
      <c r="K28" s="14"/>
      <c r="L28" s="14"/>
      <c r="M28" s="14"/>
      <c r="N28" s="14"/>
      <c r="O28" s="14"/>
      <c r="P28" s="14"/>
    </row>
    <row r="29" spans="1:16" x14ac:dyDescent="0.25">
      <c r="A29" s="14"/>
      <c r="B29" s="14"/>
      <c r="C29" s="14"/>
      <c r="D29" s="14"/>
      <c r="E29" s="14"/>
      <c r="F29" s="14"/>
      <c r="G29" s="14"/>
      <c r="H29" s="14"/>
      <c r="I29" s="14"/>
      <c r="J29" s="14"/>
      <c r="K29" s="14"/>
      <c r="L29" s="14"/>
      <c r="M29" s="14"/>
      <c r="N29" s="14"/>
      <c r="O29" s="14"/>
      <c r="P29" s="14"/>
    </row>
    <row r="30" spans="1:16" x14ac:dyDescent="0.25">
      <c r="A30" s="14"/>
      <c r="B30" s="14"/>
      <c r="C30" s="14"/>
      <c r="D30" s="14"/>
      <c r="E30" s="14"/>
      <c r="F30" s="14"/>
      <c r="G30" s="14"/>
      <c r="H30" s="14"/>
      <c r="I30" s="14"/>
      <c r="J30" s="14"/>
      <c r="K30" s="14"/>
      <c r="L30" s="14"/>
      <c r="M30" s="14"/>
      <c r="N30" s="14"/>
      <c r="O30" s="14"/>
      <c r="P30" s="14"/>
    </row>
    <row r="31" spans="1:16" x14ac:dyDescent="0.25">
      <c r="A31" s="14"/>
      <c r="B31" s="14"/>
      <c r="C31" s="14"/>
      <c r="D31" s="14"/>
      <c r="E31" s="14"/>
      <c r="F31" s="14"/>
      <c r="G31" s="14"/>
      <c r="H31" s="14"/>
      <c r="I31" s="14"/>
      <c r="J31" s="14"/>
      <c r="K31" s="14"/>
      <c r="L31" s="14"/>
      <c r="M31" s="14"/>
      <c r="N31" s="14"/>
      <c r="O31" s="14"/>
      <c r="P31" s="14"/>
    </row>
    <row r="32" spans="1:16" x14ac:dyDescent="0.25">
      <c r="A32" s="14"/>
      <c r="B32" s="14"/>
      <c r="C32" s="14"/>
      <c r="D32" s="14"/>
      <c r="E32" s="14"/>
      <c r="F32" s="14"/>
      <c r="G32" s="14"/>
      <c r="H32" s="14"/>
      <c r="I32" s="14"/>
      <c r="J32" s="14"/>
      <c r="K32" s="14"/>
      <c r="L32" s="14"/>
      <c r="M32" s="14"/>
      <c r="N32" s="14"/>
      <c r="O32" s="14"/>
      <c r="P32" s="14"/>
    </row>
    <row r="33" spans="1:16" x14ac:dyDescent="0.25">
      <c r="A33" s="14"/>
      <c r="B33" s="14"/>
      <c r="C33" s="14"/>
      <c r="D33" s="14"/>
      <c r="E33" s="14"/>
      <c r="F33" s="14"/>
      <c r="G33" s="14"/>
      <c r="H33" s="14"/>
      <c r="I33" s="14"/>
      <c r="J33" s="14"/>
      <c r="K33" s="14"/>
      <c r="L33" s="14"/>
      <c r="M33" s="14"/>
      <c r="N33" s="14"/>
      <c r="O33" s="14"/>
      <c r="P33" s="14"/>
    </row>
    <row r="34" spans="1:16" x14ac:dyDescent="0.25">
      <c r="A34" s="14"/>
      <c r="B34" s="14"/>
      <c r="C34" s="14"/>
      <c r="D34" s="14"/>
      <c r="E34" s="14"/>
      <c r="F34" s="14"/>
      <c r="G34" s="14"/>
      <c r="H34" s="14"/>
      <c r="I34" s="14"/>
      <c r="J34" s="14"/>
      <c r="K34" s="14"/>
      <c r="L34" s="14"/>
      <c r="M34" s="14"/>
      <c r="N34" s="14"/>
      <c r="O34" s="14"/>
      <c r="P34" s="14"/>
    </row>
    <row r="35" spans="1:16" x14ac:dyDescent="0.25">
      <c r="A35" s="14"/>
      <c r="B35" s="14"/>
      <c r="C35" s="14"/>
      <c r="D35" s="14"/>
      <c r="E35" s="14"/>
      <c r="F35" s="14"/>
      <c r="G35" s="14"/>
      <c r="H35" s="14"/>
      <c r="I35" s="14"/>
      <c r="J35" s="14"/>
      <c r="K35" s="14"/>
      <c r="L35" s="14"/>
      <c r="M35" s="14"/>
      <c r="N35" s="14"/>
      <c r="O35" s="14"/>
      <c r="P35" s="14"/>
    </row>
    <row r="36" spans="1:16" x14ac:dyDescent="0.25">
      <c r="A36" s="14"/>
      <c r="B36" s="14"/>
      <c r="C36" s="14"/>
      <c r="D36" s="14"/>
      <c r="E36" s="14"/>
      <c r="F36" s="14"/>
      <c r="G36" s="14"/>
      <c r="H36" s="14"/>
      <c r="I36" s="14"/>
      <c r="J36" s="14"/>
      <c r="K36" s="14"/>
      <c r="L36" s="14"/>
      <c r="M36" s="14"/>
      <c r="N36" s="14"/>
      <c r="O36" s="14"/>
      <c r="P36" s="14"/>
    </row>
    <row r="37" spans="1:16" hidden="1" x14ac:dyDescent="0.25"/>
    <row r="38" spans="1:16" hidden="1" x14ac:dyDescent="0.25"/>
    <row r="39" spans="1:16" hidden="1" x14ac:dyDescent="0.25"/>
    <row r="40" spans="1:16" hidden="1" x14ac:dyDescent="0.25"/>
    <row r="41" spans="1:16" hidden="1" x14ac:dyDescent="0.25"/>
    <row r="42" spans="1:16" hidden="1" x14ac:dyDescent="0.25"/>
    <row r="43" spans="1:16" hidden="1" x14ac:dyDescent="0.25"/>
  </sheetData>
  <sheetProtection algorithmName="SHA-512" hashValue="uDVXLiUmlY5tC1WBPpsrllGJc0ZJrrWdwSzuHfxNdTTac4p93ghTfq/9JdNxMz8sRVceQVR5liwv5ENBG40Qow==" saltValue="jm4kdhoye8w0QBuE+2E8vw==" spinCount="100000" sheet="1" objects="1" scenarios="1" selectLockedCells="1"/>
  <pageMargins left="0.70866141732283472" right="0.70866141732283472" top="0.74803149606299213" bottom="0.74803149606299213" header="0.31496062992125984" footer="0.31496062992125984"/>
  <pageSetup paperSize="9" scale="62"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875CF-C696-46E9-AFB6-075EFE6B9523}">
  <sheetPr>
    <tabColor theme="5"/>
  </sheetPr>
  <dimension ref="A1:R132"/>
  <sheetViews>
    <sheetView showGridLines="0" showRowColHeaders="0" zoomScaleNormal="100" workbookViewId="0">
      <selection activeCell="D18" sqref="D18"/>
    </sheetView>
  </sheetViews>
  <sheetFormatPr defaultColWidth="0" defaultRowHeight="13.8" zeroHeight="1" x14ac:dyDescent="0.25"/>
  <cols>
    <col min="1" max="1" width="2" style="33" customWidth="1"/>
    <col min="2" max="2" width="6.44140625" style="33" customWidth="1"/>
    <col min="3" max="3" width="63.44140625" style="33" customWidth="1"/>
    <col min="4" max="4" width="39.33203125" style="33" bestFit="1" customWidth="1"/>
    <col min="5" max="5" width="12.33203125" style="33" customWidth="1"/>
    <col min="6" max="9" width="12.6640625" style="33" bestFit="1" customWidth="1"/>
    <col min="10" max="10" width="12.6640625" style="33" customWidth="1"/>
    <col min="11" max="11" width="14.5546875" style="33" bestFit="1" customWidth="1"/>
    <col min="12" max="12" width="9.5546875" style="33" bestFit="1" customWidth="1"/>
    <col min="13" max="13" width="16.33203125" style="33" bestFit="1" customWidth="1"/>
    <col min="14" max="14" width="25.6640625" style="33" customWidth="1"/>
    <col min="15" max="15" width="1.33203125" style="34" customWidth="1"/>
    <col min="16" max="19" width="8.88671875" style="33" hidden="1" customWidth="1"/>
    <col min="20" max="16384" width="8.88671875" style="33" hidden="1"/>
  </cols>
  <sheetData>
    <row r="1" spans="1:15" ht="30" customHeight="1" x14ac:dyDescent="0.3">
      <c r="A1" s="99"/>
      <c r="B1" s="99"/>
      <c r="C1" s="99"/>
      <c r="D1" s="99"/>
      <c r="E1" s="99"/>
      <c r="F1" s="99"/>
      <c r="G1" s="99"/>
      <c r="H1" s="99"/>
      <c r="I1" s="99"/>
      <c r="J1" s="100"/>
      <c r="K1" s="99"/>
      <c r="L1" s="99"/>
      <c r="M1" s="99"/>
      <c r="N1" s="99"/>
      <c r="O1" s="101"/>
    </row>
    <row r="2" spans="1:15" ht="30" customHeight="1" x14ac:dyDescent="0.5">
      <c r="A2" s="99"/>
      <c r="B2" s="102" t="s">
        <v>3</v>
      </c>
      <c r="C2" s="99"/>
      <c r="D2" s="99"/>
      <c r="E2" s="99"/>
      <c r="F2" s="99"/>
      <c r="G2" s="99"/>
      <c r="H2" s="99"/>
      <c r="I2" s="99"/>
      <c r="J2" s="100"/>
      <c r="K2" s="99"/>
      <c r="L2" s="99"/>
      <c r="M2" s="99"/>
      <c r="N2" s="99"/>
      <c r="O2" s="101"/>
    </row>
    <row r="3" spans="1:15" ht="30" customHeight="1" x14ac:dyDescent="0.4">
      <c r="A3" s="99"/>
      <c r="B3" s="103" t="s">
        <v>0</v>
      </c>
      <c r="C3" s="99"/>
      <c r="D3" s="99"/>
      <c r="E3" s="99"/>
      <c r="F3" s="99"/>
      <c r="G3" s="99"/>
      <c r="H3" s="99"/>
      <c r="I3" s="99"/>
      <c r="J3" s="99"/>
      <c r="K3" s="99"/>
      <c r="L3" s="99"/>
      <c r="M3" s="99"/>
      <c r="N3" s="99"/>
      <c r="O3" s="101"/>
    </row>
    <row r="4" spans="1:15" ht="30" customHeight="1" x14ac:dyDescent="0.25">
      <c r="A4" s="99"/>
      <c r="B4" s="101"/>
      <c r="C4" s="101"/>
      <c r="D4" s="101"/>
      <c r="E4" s="99"/>
      <c r="F4" s="99"/>
      <c r="G4" s="99"/>
      <c r="H4" s="99"/>
      <c r="I4" s="99"/>
      <c r="J4" s="99"/>
      <c r="K4" s="99"/>
      <c r="L4" s="99"/>
      <c r="M4" s="99"/>
      <c r="N4" s="99"/>
      <c r="O4" s="101"/>
    </row>
    <row r="5" spans="1:15" ht="17.399999999999999" x14ac:dyDescent="0.3">
      <c r="A5" s="99"/>
      <c r="B5" s="104" t="s">
        <v>228</v>
      </c>
      <c r="C5" s="101"/>
      <c r="D5" s="101"/>
      <c r="E5" s="99"/>
      <c r="F5" s="99"/>
      <c r="G5" s="99"/>
      <c r="H5" s="99"/>
      <c r="I5" s="99"/>
      <c r="J5" s="99"/>
      <c r="K5" s="99"/>
      <c r="L5" s="99"/>
      <c r="M5" s="99"/>
      <c r="N5" s="99"/>
      <c r="O5" s="101"/>
    </row>
    <row r="6" spans="1:15" x14ac:dyDescent="0.25">
      <c r="A6" s="99"/>
      <c r="B6" s="101"/>
      <c r="C6" s="101"/>
      <c r="D6" s="101"/>
      <c r="E6" s="99"/>
      <c r="F6" s="99"/>
      <c r="G6" s="99"/>
      <c r="H6" s="99"/>
      <c r="I6" s="99"/>
      <c r="J6" s="99"/>
      <c r="K6" s="99"/>
      <c r="L6" s="99"/>
      <c r="M6" s="99"/>
      <c r="N6" s="99"/>
      <c r="O6" s="101"/>
    </row>
    <row r="7" spans="1:15" x14ac:dyDescent="0.25">
      <c r="A7" s="99"/>
      <c r="B7" s="266">
        <v>1</v>
      </c>
      <c r="C7" s="106" t="s">
        <v>1</v>
      </c>
      <c r="D7" s="41"/>
      <c r="E7" s="145"/>
      <c r="F7" s="145"/>
      <c r="G7" s="145"/>
      <c r="H7" s="99"/>
      <c r="I7" s="99"/>
      <c r="J7" s="99"/>
      <c r="K7" s="99"/>
      <c r="L7" s="99"/>
      <c r="M7" s="99"/>
      <c r="N7" s="99"/>
      <c r="O7" s="101"/>
    </row>
    <row r="8" spans="1:15" x14ac:dyDescent="0.25">
      <c r="A8" s="99"/>
      <c r="B8" s="266">
        <f>MAX($B$7:$B7)+1</f>
        <v>2</v>
      </c>
      <c r="C8" s="106" t="s">
        <v>2</v>
      </c>
      <c r="D8" s="40"/>
      <c r="E8" s="145"/>
      <c r="F8" s="145"/>
      <c r="G8" s="145"/>
      <c r="H8" s="99"/>
      <c r="I8" s="99"/>
      <c r="J8" s="99"/>
      <c r="K8" s="99"/>
      <c r="L8" s="99"/>
      <c r="M8" s="99"/>
      <c r="N8" s="99"/>
      <c r="O8" s="101"/>
    </row>
    <row r="9" spans="1:15" x14ac:dyDescent="0.25">
      <c r="A9" s="99"/>
      <c r="B9" s="99"/>
      <c r="C9" s="99"/>
      <c r="D9" s="99"/>
      <c r="E9" s="99"/>
      <c r="F9" s="99"/>
      <c r="G9" s="99"/>
      <c r="H9" s="99"/>
      <c r="I9" s="99"/>
      <c r="J9" s="99"/>
      <c r="K9" s="99"/>
      <c r="L9" s="99"/>
      <c r="M9" s="99"/>
      <c r="N9" s="99"/>
      <c r="O9" s="101"/>
    </row>
    <row r="10" spans="1:15" x14ac:dyDescent="0.25">
      <c r="A10" s="99"/>
      <c r="B10" s="101"/>
      <c r="C10" s="107" t="s">
        <v>150</v>
      </c>
      <c r="D10" s="99"/>
      <c r="E10" s="99"/>
      <c r="F10" s="99"/>
      <c r="G10" s="99"/>
      <c r="H10" s="99"/>
      <c r="I10" s="99"/>
      <c r="J10" s="99"/>
      <c r="K10" s="99"/>
      <c r="L10" s="99"/>
      <c r="M10" s="99"/>
      <c r="N10" s="99"/>
      <c r="O10" s="101"/>
    </row>
    <row r="11" spans="1:15" x14ac:dyDescent="0.25">
      <c r="A11" s="99"/>
      <c r="B11" s="266">
        <f>MAX($B$7:$B10)+1</f>
        <v>3</v>
      </c>
      <c r="C11" s="106" t="s">
        <v>8</v>
      </c>
      <c r="D11" s="42"/>
      <c r="E11" s="99"/>
      <c r="F11" s="99"/>
      <c r="G11" s="99"/>
      <c r="H11" s="99"/>
      <c r="I11" s="99"/>
      <c r="J11" s="99"/>
      <c r="K11" s="99"/>
      <c r="L11" s="99"/>
      <c r="M11" s="99"/>
      <c r="N11" s="99"/>
      <c r="O11" s="101"/>
    </row>
    <row r="12" spans="1:15" x14ac:dyDescent="0.25">
      <c r="A12" s="99"/>
      <c r="B12" s="101"/>
      <c r="C12" s="108" t="s">
        <v>9</v>
      </c>
      <c r="D12" s="99"/>
      <c r="E12" s="99"/>
      <c r="F12" s="99"/>
      <c r="G12" s="99"/>
      <c r="H12" s="99"/>
      <c r="I12" s="99"/>
      <c r="J12" s="99"/>
      <c r="K12" s="99"/>
      <c r="L12" s="99"/>
      <c r="M12" s="99"/>
      <c r="N12" s="99"/>
      <c r="O12" s="101"/>
    </row>
    <row r="13" spans="1:15" x14ac:dyDescent="0.25">
      <c r="A13" s="99"/>
      <c r="B13" s="266">
        <f>MAX($B$7:$B12)+1</f>
        <v>4</v>
      </c>
      <c r="C13" s="106" t="s">
        <v>10</v>
      </c>
      <c r="D13" s="43" t="s">
        <v>321</v>
      </c>
      <c r="E13" s="99"/>
      <c r="F13" s="99"/>
      <c r="G13" s="99"/>
      <c r="H13" s="99"/>
      <c r="I13" s="99"/>
      <c r="J13" s="99"/>
      <c r="K13" s="99"/>
      <c r="L13" s="99"/>
      <c r="M13" s="99"/>
      <c r="N13" s="99"/>
      <c r="O13" s="101"/>
    </row>
    <row r="14" spans="1:15" x14ac:dyDescent="0.25">
      <c r="A14" s="99"/>
      <c r="B14" s="101"/>
      <c r="C14" s="108" t="s">
        <v>9</v>
      </c>
      <c r="D14" s="99"/>
      <c r="E14" s="99"/>
      <c r="F14" s="99"/>
      <c r="G14" s="99"/>
      <c r="H14" s="99"/>
      <c r="I14" s="99"/>
      <c r="J14" s="99"/>
      <c r="K14" s="99"/>
      <c r="L14" s="99"/>
      <c r="M14" s="99"/>
      <c r="N14" s="99"/>
      <c r="O14" s="101"/>
    </row>
    <row r="15" spans="1:15" x14ac:dyDescent="0.25">
      <c r="A15" s="99"/>
      <c r="B15" s="266">
        <f>MAX($B$7:$B14)+1</f>
        <v>5</v>
      </c>
      <c r="C15" s="106" t="s">
        <v>11</v>
      </c>
      <c r="D15" s="42"/>
      <c r="E15" s="99"/>
      <c r="F15" s="99"/>
      <c r="G15" s="99"/>
      <c r="H15" s="99"/>
      <c r="I15" s="99"/>
      <c r="J15" s="99"/>
      <c r="K15" s="99"/>
      <c r="L15" s="99"/>
      <c r="M15" s="99"/>
      <c r="N15" s="99"/>
      <c r="O15" s="101"/>
    </row>
    <row r="16" spans="1:15" x14ac:dyDescent="0.25">
      <c r="A16" s="99"/>
      <c r="B16" s="101"/>
      <c r="C16" s="101"/>
      <c r="D16" s="99"/>
      <c r="E16" s="99"/>
      <c r="F16" s="99"/>
      <c r="G16" s="99"/>
      <c r="H16" s="99"/>
      <c r="I16" s="99"/>
      <c r="J16" s="99"/>
      <c r="K16" s="99"/>
      <c r="L16" s="99"/>
      <c r="M16" s="99"/>
      <c r="N16" s="99"/>
      <c r="O16" s="101"/>
    </row>
    <row r="17" spans="1:18" x14ac:dyDescent="0.25">
      <c r="A17" s="99"/>
      <c r="B17" s="101"/>
      <c r="C17" s="107" t="s">
        <v>149</v>
      </c>
      <c r="D17" s="99"/>
      <c r="E17" s="99"/>
      <c r="F17" s="99"/>
      <c r="G17" s="99"/>
      <c r="H17" s="99"/>
      <c r="I17" s="99"/>
      <c r="J17" s="99"/>
      <c r="K17" s="99"/>
      <c r="L17" s="99"/>
      <c r="M17" s="99"/>
      <c r="N17" s="99"/>
      <c r="O17" s="101"/>
    </row>
    <row r="18" spans="1:18" x14ac:dyDescent="0.25">
      <c r="A18" s="99"/>
      <c r="B18" s="266">
        <f>MAX($B$7:$B17)+1</f>
        <v>6</v>
      </c>
      <c r="C18" s="106" t="s">
        <v>151</v>
      </c>
      <c r="D18" s="45"/>
      <c r="E18" s="99"/>
      <c r="F18" s="99"/>
      <c r="G18" s="99"/>
      <c r="H18" s="99"/>
      <c r="I18" s="99"/>
      <c r="J18" s="99"/>
      <c r="K18" s="99"/>
      <c r="L18" s="99"/>
      <c r="M18" s="99"/>
      <c r="N18" s="99"/>
      <c r="O18" s="101"/>
    </row>
    <row r="19" spans="1:18" x14ac:dyDescent="0.25">
      <c r="A19" s="99"/>
      <c r="B19" s="266">
        <f>MAX($B$7:$B18)+1</f>
        <v>7</v>
      </c>
      <c r="C19" s="106" t="s">
        <v>152</v>
      </c>
      <c r="D19" s="46"/>
      <c r="E19" s="99"/>
      <c r="F19" s="99"/>
      <c r="G19" s="99"/>
      <c r="H19" s="99"/>
      <c r="I19" s="99"/>
      <c r="J19" s="99"/>
      <c r="K19" s="99"/>
      <c r="L19" s="99"/>
      <c r="M19" s="99"/>
      <c r="N19" s="99"/>
      <c r="O19" s="101"/>
    </row>
    <row r="20" spans="1:18" x14ac:dyDescent="0.25">
      <c r="A20" s="99"/>
      <c r="B20" s="99"/>
      <c r="C20" s="99"/>
      <c r="D20" s="99"/>
      <c r="E20" s="99"/>
      <c r="F20" s="99"/>
      <c r="G20" s="99"/>
      <c r="H20" s="99"/>
      <c r="I20" s="99"/>
      <c r="J20" s="99"/>
      <c r="K20" s="99"/>
      <c r="L20" s="99"/>
      <c r="M20" s="99"/>
      <c r="N20" s="99"/>
      <c r="O20" s="101"/>
    </row>
    <row r="21" spans="1:18" x14ac:dyDescent="0.25">
      <c r="A21" s="99"/>
      <c r="B21" s="99"/>
      <c r="C21" s="99"/>
      <c r="D21" s="99"/>
      <c r="E21" s="99"/>
      <c r="F21" s="99"/>
      <c r="G21" s="99"/>
      <c r="H21" s="99"/>
      <c r="I21" s="99"/>
      <c r="J21" s="99"/>
      <c r="K21" s="99"/>
      <c r="L21" s="99"/>
      <c r="M21" s="99"/>
      <c r="N21" s="99"/>
      <c r="O21" s="101"/>
    </row>
    <row r="22" spans="1:18" x14ac:dyDescent="0.25">
      <c r="A22" s="99"/>
      <c r="B22" s="101"/>
      <c r="C22" s="107" t="s">
        <v>155</v>
      </c>
      <c r="D22" s="99"/>
      <c r="E22" s="99"/>
      <c r="F22" s="99"/>
      <c r="G22" s="99"/>
      <c r="H22" s="99"/>
      <c r="I22" s="99"/>
      <c r="J22" s="99"/>
      <c r="K22" s="99"/>
      <c r="L22" s="99"/>
      <c r="M22" s="99"/>
      <c r="N22" s="99"/>
      <c r="O22" s="101"/>
    </row>
    <row r="23" spans="1:18" x14ac:dyDescent="0.25">
      <c r="A23" s="99"/>
      <c r="B23" s="266">
        <f>MAX($B$7:$B22)+1</f>
        <v>8</v>
      </c>
      <c r="C23" s="106" t="s">
        <v>212</v>
      </c>
      <c r="D23" s="44"/>
      <c r="E23" s="99" t="str">
        <f>IF(D23&lt;&gt;K28,"Check -- does not match contributions below.","-")</f>
        <v>-</v>
      </c>
      <c r="F23" s="99"/>
      <c r="G23" s="99"/>
      <c r="H23" s="99"/>
      <c r="I23" s="99"/>
      <c r="J23" s="99"/>
      <c r="K23" s="99"/>
      <c r="L23" s="99"/>
      <c r="M23" s="99"/>
      <c r="N23" s="99"/>
      <c r="O23" s="101"/>
    </row>
    <row r="24" spans="1:18" x14ac:dyDescent="0.25">
      <c r="A24" s="99"/>
      <c r="B24" s="99"/>
      <c r="C24" s="99"/>
      <c r="D24" s="99"/>
      <c r="E24" s="99"/>
      <c r="F24" s="99"/>
      <c r="G24" s="99"/>
      <c r="H24" s="99"/>
      <c r="I24" s="99"/>
      <c r="J24" s="99"/>
      <c r="K24" s="99"/>
      <c r="L24" s="99"/>
      <c r="M24" s="99"/>
      <c r="N24" s="99"/>
      <c r="O24" s="101"/>
    </row>
    <row r="25" spans="1:18" x14ac:dyDescent="0.25">
      <c r="A25" s="99"/>
      <c r="B25" s="99"/>
      <c r="C25" s="109"/>
      <c r="D25" s="109"/>
      <c r="E25" s="109"/>
      <c r="F25" s="109"/>
      <c r="G25" s="110" t="s">
        <v>200</v>
      </c>
      <c r="H25" s="111"/>
      <c r="I25" s="111"/>
      <c r="J25" s="111"/>
      <c r="K25" s="112"/>
      <c r="L25" s="109"/>
      <c r="M25" s="109"/>
      <c r="N25" s="99"/>
      <c r="O25" s="101"/>
    </row>
    <row r="26" spans="1:18" ht="14.4" customHeight="1" x14ac:dyDescent="0.25">
      <c r="A26" s="99"/>
      <c r="B26" s="113"/>
      <c r="C26" s="65"/>
      <c r="D26" s="64"/>
      <c r="E26" s="64"/>
      <c r="F26" s="66">
        <v>1</v>
      </c>
      <c r="G26" s="66">
        <f>F26+1</f>
        <v>2</v>
      </c>
      <c r="H26" s="66">
        <f t="shared" ref="H26:J26" si="0">G26+1</f>
        <v>3</v>
      </c>
      <c r="I26" s="66">
        <f t="shared" si="0"/>
        <v>4</v>
      </c>
      <c r="J26" s="66">
        <f t="shared" si="0"/>
        <v>5</v>
      </c>
      <c r="K26" s="67" t="s">
        <v>201</v>
      </c>
      <c r="L26" s="67" t="s">
        <v>169</v>
      </c>
      <c r="M26" s="68"/>
      <c r="N26" s="101"/>
      <c r="O26" s="114"/>
    </row>
    <row r="27" spans="1:18" ht="14.25" customHeight="1" x14ac:dyDescent="0.25">
      <c r="A27" s="99"/>
      <c r="B27" s="113"/>
      <c r="C27" s="68" t="s">
        <v>4</v>
      </c>
      <c r="D27" s="63" t="s">
        <v>5</v>
      </c>
      <c r="E27" s="64"/>
      <c r="F27" s="67">
        <f>IF(D18="",0,YEAR(EDATE($D$18,6)))</f>
        <v>0</v>
      </c>
      <c r="G27" s="67">
        <f>F27+1</f>
        <v>1</v>
      </c>
      <c r="H27" s="67">
        <f t="shared" ref="H27:J27" si="1">G27+1</f>
        <v>2</v>
      </c>
      <c r="I27" s="67">
        <f t="shared" si="1"/>
        <v>3</v>
      </c>
      <c r="J27" s="67">
        <f t="shared" si="1"/>
        <v>4</v>
      </c>
      <c r="K27" s="67"/>
      <c r="L27" s="69"/>
      <c r="M27" s="68" t="s">
        <v>6</v>
      </c>
      <c r="N27" s="101"/>
      <c r="O27" s="114"/>
    </row>
    <row r="28" spans="1:18" x14ac:dyDescent="0.25">
      <c r="A28" s="99"/>
      <c r="B28" s="266">
        <f>MAX($B$7:$B27)+1</f>
        <v>9</v>
      </c>
      <c r="C28" s="153" t="str">
        <f>B2</f>
        <v>Bushfire Local Economic Recovery (BLER) Fund</v>
      </c>
      <c r="D28" s="154" t="s">
        <v>311</v>
      </c>
      <c r="E28" s="154"/>
      <c r="F28" s="55"/>
      <c r="G28" s="55"/>
      <c r="H28" s="55"/>
      <c r="I28" s="55"/>
      <c r="J28" s="55"/>
      <c r="K28" s="152">
        <f>SUM(F28:J28)</f>
        <v>0</v>
      </c>
      <c r="L28" s="155">
        <f>IF(OR(K28=0,$K$35=0),0,K28/$K$35)</f>
        <v>0</v>
      </c>
      <c r="M28" s="156" t="s">
        <v>7</v>
      </c>
      <c r="N28" s="144" t="str">
        <f>IF(K28&lt;&gt;D23,"Check -- this amount does not match funding requested above.","-")</f>
        <v>-</v>
      </c>
      <c r="O28" s="115"/>
      <c r="P28" s="39"/>
      <c r="Q28" s="39"/>
      <c r="R28" s="39"/>
    </row>
    <row r="29" spans="1:18" x14ac:dyDescent="0.25">
      <c r="A29" s="99"/>
      <c r="B29" s="266">
        <f>MAX($B$7:$B28)+1</f>
        <v>10</v>
      </c>
      <c r="C29" s="47"/>
      <c r="D29" s="48"/>
      <c r="E29" s="147"/>
      <c r="F29" s="50"/>
      <c r="G29" s="50"/>
      <c r="H29" s="50"/>
      <c r="I29" s="50"/>
      <c r="J29" s="50"/>
      <c r="K29" s="152">
        <f t="shared" ref="K29:K34" si="2">SUM(F29:J29)</f>
        <v>0</v>
      </c>
      <c r="L29" s="157">
        <f t="shared" ref="L29:L35" si="3">IF(OR(K29=0,$K$35=0),0,K29/$K$35)</f>
        <v>0</v>
      </c>
      <c r="M29" s="52"/>
      <c r="N29" s="115"/>
      <c r="O29" s="115"/>
      <c r="P29" s="39"/>
      <c r="Q29" s="39"/>
      <c r="R29" s="39"/>
    </row>
    <row r="30" spans="1:18" x14ac:dyDescent="0.25">
      <c r="A30" s="99"/>
      <c r="B30" s="266">
        <f>MAX($B$7:$B29)+1</f>
        <v>11</v>
      </c>
      <c r="C30" s="53"/>
      <c r="D30" s="54"/>
      <c r="E30" s="148"/>
      <c r="F30" s="55"/>
      <c r="G30" s="55"/>
      <c r="H30" s="55"/>
      <c r="I30" s="55"/>
      <c r="J30" s="55"/>
      <c r="K30" s="152">
        <f t="shared" si="2"/>
        <v>0</v>
      </c>
      <c r="L30" s="157">
        <f t="shared" si="3"/>
        <v>0</v>
      </c>
      <c r="M30" s="56"/>
      <c r="N30" s="101"/>
      <c r="O30" s="116"/>
    </row>
    <row r="31" spans="1:18" x14ac:dyDescent="0.25">
      <c r="A31" s="99"/>
      <c r="B31" s="266">
        <f>MAX($B$7:$B30)+1</f>
        <v>12</v>
      </c>
      <c r="C31" s="47"/>
      <c r="D31" s="48"/>
      <c r="E31" s="147"/>
      <c r="F31" s="50"/>
      <c r="G31" s="50"/>
      <c r="H31" s="50"/>
      <c r="I31" s="50"/>
      <c r="J31" s="50"/>
      <c r="K31" s="152">
        <f t="shared" si="2"/>
        <v>0</v>
      </c>
      <c r="L31" s="157">
        <f t="shared" si="3"/>
        <v>0</v>
      </c>
      <c r="M31" s="52"/>
      <c r="N31" s="101"/>
      <c r="O31" s="116"/>
    </row>
    <row r="32" spans="1:18" x14ac:dyDescent="0.25">
      <c r="A32" s="99"/>
      <c r="B32" s="266">
        <f>MAX($B$7:$B31)+1</f>
        <v>13</v>
      </c>
      <c r="C32" s="53"/>
      <c r="D32" s="54"/>
      <c r="E32" s="148"/>
      <c r="F32" s="55"/>
      <c r="G32" s="55"/>
      <c r="H32" s="55"/>
      <c r="I32" s="55"/>
      <c r="J32" s="55"/>
      <c r="K32" s="152">
        <f t="shared" si="2"/>
        <v>0</v>
      </c>
      <c r="L32" s="157">
        <f t="shared" si="3"/>
        <v>0</v>
      </c>
      <c r="M32" s="56"/>
      <c r="N32" s="101"/>
      <c r="O32" s="116"/>
    </row>
    <row r="33" spans="1:15" x14ac:dyDescent="0.25">
      <c r="A33" s="99"/>
      <c r="B33" s="266">
        <f>MAX($B$7:$B32)+1</f>
        <v>14</v>
      </c>
      <c r="C33" s="47"/>
      <c r="D33" s="48"/>
      <c r="E33" s="147"/>
      <c r="F33" s="50"/>
      <c r="G33" s="50"/>
      <c r="H33" s="50"/>
      <c r="I33" s="50"/>
      <c r="J33" s="50"/>
      <c r="K33" s="152">
        <f t="shared" si="2"/>
        <v>0</v>
      </c>
      <c r="L33" s="157">
        <f t="shared" si="3"/>
        <v>0</v>
      </c>
      <c r="M33" s="52"/>
      <c r="N33" s="101"/>
      <c r="O33" s="116"/>
    </row>
    <row r="34" spans="1:15" x14ac:dyDescent="0.25">
      <c r="A34" s="99"/>
      <c r="B34" s="266">
        <f>MAX($B$7:$B33)+1</f>
        <v>15</v>
      </c>
      <c r="C34" s="53"/>
      <c r="D34" s="54"/>
      <c r="E34" s="148"/>
      <c r="F34" s="55"/>
      <c r="G34" s="55"/>
      <c r="H34" s="55"/>
      <c r="I34" s="55"/>
      <c r="J34" s="55"/>
      <c r="K34" s="267">
        <f t="shared" si="2"/>
        <v>0</v>
      </c>
      <c r="L34" s="157">
        <f t="shared" si="3"/>
        <v>0</v>
      </c>
      <c r="M34" s="58"/>
      <c r="N34" s="101"/>
      <c r="O34" s="116"/>
    </row>
    <row r="35" spans="1:15" x14ac:dyDescent="0.25">
      <c r="A35" s="99"/>
      <c r="B35" s="266">
        <f>MAX($B$7:$B34)+1</f>
        <v>16</v>
      </c>
      <c r="C35" s="268" t="s">
        <v>197</v>
      </c>
      <c r="D35" s="268"/>
      <c r="E35" s="268"/>
      <c r="F35" s="269">
        <f>SUM(F$28:F$34)</f>
        <v>0</v>
      </c>
      <c r="G35" s="269">
        <f t="shared" ref="G35:K35" si="4">SUM(G$28:G$34)</f>
        <v>0</v>
      </c>
      <c r="H35" s="269">
        <f t="shared" si="4"/>
        <v>0</v>
      </c>
      <c r="I35" s="269">
        <f t="shared" si="4"/>
        <v>0</v>
      </c>
      <c r="J35" s="269">
        <f t="shared" si="4"/>
        <v>0</v>
      </c>
      <c r="K35" s="269">
        <f t="shared" si="4"/>
        <v>0</v>
      </c>
      <c r="L35" s="270">
        <f t="shared" si="3"/>
        <v>0</v>
      </c>
      <c r="M35" s="117"/>
      <c r="N35" s="113"/>
      <c r="O35" s="113"/>
    </row>
    <row r="36" spans="1:15" x14ac:dyDescent="0.25">
      <c r="A36" s="99"/>
      <c r="B36" s="105"/>
      <c r="C36" s="101"/>
      <c r="D36" s="101"/>
      <c r="E36" s="118"/>
      <c r="F36" s="101"/>
      <c r="G36" s="101"/>
      <c r="H36" s="101"/>
      <c r="I36" s="101"/>
      <c r="J36" s="101"/>
      <c r="K36" s="101"/>
      <c r="L36" s="101"/>
      <c r="M36" s="101"/>
      <c r="N36" s="101"/>
      <c r="O36" s="101"/>
    </row>
    <row r="37" spans="1:15" x14ac:dyDescent="0.25">
      <c r="A37" s="99"/>
      <c r="B37" s="101"/>
      <c r="C37" s="101"/>
      <c r="D37" s="101"/>
      <c r="E37" s="101"/>
      <c r="F37" s="101"/>
      <c r="G37" s="101"/>
      <c r="H37" s="101"/>
      <c r="I37" s="101"/>
      <c r="J37" s="101"/>
      <c r="K37" s="101"/>
      <c r="L37" s="101"/>
      <c r="M37" s="101"/>
      <c r="N37" s="101"/>
      <c r="O37" s="101"/>
    </row>
    <row r="38" spans="1:15" x14ac:dyDescent="0.25">
      <c r="A38" s="99"/>
      <c r="B38" s="101"/>
      <c r="C38" s="119" t="s">
        <v>174</v>
      </c>
      <c r="D38" s="101"/>
      <c r="E38" s="101"/>
      <c r="F38" s="101"/>
      <c r="G38" s="101"/>
      <c r="H38" s="101"/>
      <c r="I38" s="101"/>
      <c r="J38" s="101"/>
      <c r="K38" s="101"/>
      <c r="L38" s="101"/>
      <c r="M38" s="101"/>
      <c r="N38" s="101"/>
      <c r="O38" s="101"/>
    </row>
    <row r="39" spans="1:15" ht="14.4" x14ac:dyDescent="0.3">
      <c r="A39" s="99"/>
      <c r="B39" s="99"/>
      <c r="C39" s="120" t="s">
        <v>172</v>
      </c>
      <c r="D39" s="101"/>
      <c r="E39" s="101"/>
      <c r="F39" s="101"/>
      <c r="G39" s="101"/>
      <c r="H39" s="101"/>
      <c r="I39" s="101"/>
      <c r="J39" s="101"/>
      <c r="K39" s="101"/>
      <c r="L39" s="101"/>
      <c r="M39" s="99"/>
      <c r="N39" s="99"/>
      <c r="O39" s="101"/>
    </row>
    <row r="40" spans="1:15" ht="14.4" x14ac:dyDescent="0.3">
      <c r="A40" s="99"/>
      <c r="B40" s="99"/>
      <c r="C40" s="120" t="s">
        <v>170</v>
      </c>
      <c r="D40" s="121"/>
      <c r="E40" s="122"/>
      <c r="F40" s="110" t="s">
        <v>200</v>
      </c>
      <c r="G40" s="123"/>
      <c r="H40" s="123"/>
      <c r="I40" s="123"/>
      <c r="J40" s="123"/>
      <c r="K40" s="121"/>
      <c r="L40" s="101"/>
      <c r="M40" s="99"/>
      <c r="N40" s="99"/>
      <c r="O40" s="101"/>
    </row>
    <row r="41" spans="1:15" ht="14.4" customHeight="1" x14ac:dyDescent="0.25">
      <c r="A41" s="99"/>
      <c r="B41" s="99"/>
      <c r="C41" s="71" t="s">
        <v>176</v>
      </c>
      <c r="D41" s="71"/>
      <c r="E41" s="70" t="s">
        <v>312</v>
      </c>
      <c r="F41" s="66">
        <f>F26</f>
        <v>1</v>
      </c>
      <c r="G41" s="66">
        <f>F41+1</f>
        <v>2</v>
      </c>
      <c r="H41" s="66">
        <f t="shared" ref="H41:J41" si="5">G41+1</f>
        <v>3</v>
      </c>
      <c r="I41" s="66">
        <f t="shared" si="5"/>
        <v>4</v>
      </c>
      <c r="J41" s="66">
        <f t="shared" si="5"/>
        <v>5</v>
      </c>
      <c r="K41" s="67" t="s">
        <v>201</v>
      </c>
      <c r="L41" s="101"/>
      <c r="M41" s="99"/>
      <c r="N41" s="99"/>
      <c r="O41" s="101"/>
    </row>
    <row r="42" spans="1:15" ht="14.25" customHeight="1" x14ac:dyDescent="0.25">
      <c r="A42" s="99"/>
      <c r="B42" s="99"/>
      <c r="C42" s="71"/>
      <c r="D42" s="71"/>
      <c r="E42" s="70" t="s">
        <v>313</v>
      </c>
      <c r="F42" s="70">
        <f>F27</f>
        <v>0</v>
      </c>
      <c r="G42" s="70">
        <f>F42+1</f>
        <v>1</v>
      </c>
      <c r="H42" s="70">
        <f>G42+1</f>
        <v>2</v>
      </c>
      <c r="I42" s="70">
        <f>H42+1</f>
        <v>3</v>
      </c>
      <c r="J42" s="70">
        <f>I42+1</f>
        <v>4</v>
      </c>
      <c r="K42" s="67"/>
      <c r="L42" s="101"/>
      <c r="M42" s="99"/>
      <c r="N42" s="99"/>
      <c r="O42" s="101"/>
    </row>
    <row r="43" spans="1:15" x14ac:dyDescent="0.25">
      <c r="A43" s="99"/>
      <c r="B43" s="266">
        <f>MAX($B$7:$B42)+1</f>
        <v>17</v>
      </c>
      <c r="C43" s="76" t="s">
        <v>160</v>
      </c>
      <c r="D43" s="149"/>
      <c r="E43" s="80"/>
      <c r="F43" s="49"/>
      <c r="G43" s="49"/>
      <c r="H43" s="49"/>
      <c r="I43" s="49"/>
      <c r="J43" s="49"/>
      <c r="K43" s="78">
        <f t="shared" ref="K43:K53" si="6">SUM(F43:J43)</f>
        <v>0</v>
      </c>
      <c r="L43" s="101"/>
      <c r="M43" s="99"/>
      <c r="N43" s="99"/>
      <c r="O43" s="101"/>
    </row>
    <row r="44" spans="1:15" x14ac:dyDescent="0.25">
      <c r="A44" s="99"/>
      <c r="B44" s="266">
        <f>MAX($B$7:$B43)+1</f>
        <v>18</v>
      </c>
      <c r="C44" s="75" t="s">
        <v>161</v>
      </c>
      <c r="D44" s="124"/>
      <c r="E44" s="81"/>
      <c r="F44" s="55"/>
      <c r="G44" s="55"/>
      <c r="H44" s="55"/>
      <c r="I44" s="55"/>
      <c r="J44" s="55"/>
      <c r="K44" s="79">
        <f t="shared" si="6"/>
        <v>0</v>
      </c>
      <c r="L44" s="101"/>
      <c r="M44" s="99"/>
      <c r="N44" s="99"/>
      <c r="O44" s="101"/>
    </row>
    <row r="45" spans="1:15" x14ac:dyDescent="0.25">
      <c r="A45" s="99"/>
      <c r="B45" s="266">
        <f>MAX($B$7:$B44)+1</f>
        <v>19</v>
      </c>
      <c r="C45" s="74" t="s">
        <v>162</v>
      </c>
      <c r="D45" s="124"/>
      <c r="E45" s="80"/>
      <c r="F45" s="50"/>
      <c r="G45" s="50"/>
      <c r="H45" s="50"/>
      <c r="I45" s="50"/>
      <c r="J45" s="50"/>
      <c r="K45" s="78">
        <f t="shared" si="6"/>
        <v>0</v>
      </c>
      <c r="L45" s="101"/>
      <c r="M45" s="99"/>
      <c r="N45" s="99"/>
      <c r="O45" s="101"/>
    </row>
    <row r="46" spans="1:15" x14ac:dyDescent="0.25">
      <c r="A46" s="99"/>
      <c r="B46" s="266">
        <f>MAX($B$7:$B45)+1</f>
        <v>20</v>
      </c>
      <c r="C46" s="75" t="s">
        <v>163</v>
      </c>
      <c r="D46" s="124"/>
      <c r="E46" s="81"/>
      <c r="F46" s="55"/>
      <c r="G46" s="55"/>
      <c r="H46" s="55"/>
      <c r="I46" s="55"/>
      <c r="J46" s="55"/>
      <c r="K46" s="79">
        <f t="shared" si="6"/>
        <v>0</v>
      </c>
      <c r="L46" s="101"/>
      <c r="M46" s="99"/>
      <c r="N46" s="99"/>
      <c r="O46" s="101"/>
    </row>
    <row r="47" spans="1:15" x14ac:dyDescent="0.25">
      <c r="A47" s="99"/>
      <c r="B47" s="266">
        <f>MAX($B$7:$B46)+1</f>
        <v>21</v>
      </c>
      <c r="C47" s="74" t="s">
        <v>164</v>
      </c>
      <c r="D47" s="124"/>
      <c r="E47" s="80"/>
      <c r="F47" s="50"/>
      <c r="G47" s="50"/>
      <c r="H47" s="50"/>
      <c r="I47" s="50"/>
      <c r="J47" s="50"/>
      <c r="K47" s="78">
        <f t="shared" si="6"/>
        <v>0</v>
      </c>
      <c r="L47" s="101"/>
      <c r="M47" s="99"/>
      <c r="N47" s="99"/>
      <c r="O47" s="101"/>
    </row>
    <row r="48" spans="1:15" x14ac:dyDescent="0.25">
      <c r="A48" s="99"/>
      <c r="B48" s="266">
        <f>MAX($B$7:$B47)+1</f>
        <v>22</v>
      </c>
      <c r="C48" s="75" t="s">
        <v>165</v>
      </c>
      <c r="D48" s="124"/>
      <c r="E48" s="81"/>
      <c r="F48" s="55"/>
      <c r="G48" s="55"/>
      <c r="H48" s="55"/>
      <c r="I48" s="55"/>
      <c r="J48" s="55"/>
      <c r="K48" s="79">
        <f t="shared" si="6"/>
        <v>0</v>
      </c>
      <c r="L48" s="101"/>
      <c r="M48" s="99"/>
      <c r="N48" s="99"/>
      <c r="O48" s="101"/>
    </row>
    <row r="49" spans="1:15" x14ac:dyDescent="0.25">
      <c r="A49" s="99"/>
      <c r="B49" s="266">
        <f>MAX($B$7:$B48)+1</f>
        <v>23</v>
      </c>
      <c r="C49" s="74" t="s">
        <v>166</v>
      </c>
      <c r="D49" s="124"/>
      <c r="E49" s="80"/>
      <c r="F49" s="50"/>
      <c r="G49" s="50"/>
      <c r="H49" s="50"/>
      <c r="I49" s="50"/>
      <c r="J49" s="50"/>
      <c r="K49" s="78">
        <f t="shared" si="6"/>
        <v>0</v>
      </c>
      <c r="L49" s="101"/>
      <c r="M49" s="99"/>
      <c r="N49" s="99"/>
      <c r="O49" s="101"/>
    </row>
    <row r="50" spans="1:15" x14ac:dyDescent="0.25">
      <c r="A50" s="99"/>
      <c r="B50" s="266">
        <f>MAX($B$7:$B49)+1</f>
        <v>24</v>
      </c>
      <c r="C50" s="124" t="s">
        <v>173</v>
      </c>
      <c r="D50" s="124"/>
      <c r="E50" s="81"/>
      <c r="F50" s="55"/>
      <c r="G50" s="55"/>
      <c r="H50" s="55"/>
      <c r="I50" s="55"/>
      <c r="J50" s="55"/>
      <c r="K50" s="79">
        <f t="shared" si="6"/>
        <v>0</v>
      </c>
      <c r="L50" s="101"/>
      <c r="M50" s="99"/>
      <c r="N50" s="99"/>
      <c r="O50" s="101"/>
    </row>
    <row r="51" spans="1:15" x14ac:dyDescent="0.25">
      <c r="A51" s="99"/>
      <c r="B51" s="266">
        <f>MAX($B$7:$B50)+1</f>
        <v>25</v>
      </c>
      <c r="C51" s="124" t="s">
        <v>171</v>
      </c>
      <c r="D51" s="124"/>
      <c r="E51" s="80"/>
      <c r="F51" s="50"/>
      <c r="G51" s="50"/>
      <c r="H51" s="50"/>
      <c r="I51" s="50"/>
      <c r="J51" s="50"/>
      <c r="K51" s="78">
        <f t="shared" si="6"/>
        <v>0</v>
      </c>
      <c r="L51" s="101"/>
      <c r="M51" s="99"/>
      <c r="N51" s="99"/>
      <c r="O51" s="101"/>
    </row>
    <row r="52" spans="1:15" x14ac:dyDescent="0.25">
      <c r="A52" s="99"/>
      <c r="B52" s="266">
        <f>MAX($B$7:$B51)+1</f>
        <v>26</v>
      </c>
      <c r="C52" s="124" t="s">
        <v>167</v>
      </c>
      <c r="D52" s="124"/>
      <c r="E52" s="81"/>
      <c r="F52" s="55"/>
      <c r="G52" s="55"/>
      <c r="H52" s="55"/>
      <c r="I52" s="55"/>
      <c r="J52" s="55"/>
      <c r="K52" s="79">
        <f t="shared" si="6"/>
        <v>0</v>
      </c>
      <c r="L52" s="101"/>
      <c r="M52" s="99"/>
      <c r="N52" s="99"/>
      <c r="O52" s="101"/>
    </row>
    <row r="53" spans="1:15" x14ac:dyDescent="0.25">
      <c r="A53" s="99"/>
      <c r="B53" s="266">
        <f>MAX($B$7:$B52)+1</f>
        <v>27</v>
      </c>
      <c r="C53" s="125" t="s">
        <v>298</v>
      </c>
      <c r="D53" s="125"/>
      <c r="E53" s="80"/>
      <c r="F53" s="50"/>
      <c r="G53" s="50"/>
      <c r="H53" s="50"/>
      <c r="I53" s="50"/>
      <c r="J53" s="50"/>
      <c r="K53" s="77">
        <f t="shared" si="6"/>
        <v>0</v>
      </c>
      <c r="L53" s="101"/>
      <c r="M53" s="99"/>
      <c r="N53" s="99"/>
      <c r="O53" s="101"/>
    </row>
    <row r="54" spans="1:15" x14ac:dyDescent="0.25">
      <c r="A54" s="99"/>
      <c r="B54" s="266">
        <f>MAX($B$7:$B53)+1</f>
        <v>28</v>
      </c>
      <c r="C54" s="126" t="s">
        <v>168</v>
      </c>
      <c r="D54" s="126"/>
      <c r="E54" s="127"/>
      <c r="F54" s="78">
        <f>SUM(F43:F53)</f>
        <v>0</v>
      </c>
      <c r="G54" s="78">
        <f>SUM(G43:G53)</f>
        <v>0</v>
      </c>
      <c r="H54" s="78">
        <f t="shared" ref="H54:K54" si="7">SUM(H43:H53)</f>
        <v>0</v>
      </c>
      <c r="I54" s="78">
        <f t="shared" si="7"/>
        <v>0</v>
      </c>
      <c r="J54" s="78">
        <f t="shared" si="7"/>
        <v>0</v>
      </c>
      <c r="K54" s="79">
        <f t="shared" si="7"/>
        <v>0</v>
      </c>
      <c r="L54" s="101"/>
      <c r="M54" s="99"/>
      <c r="N54" s="99"/>
      <c r="O54" s="101"/>
    </row>
    <row r="55" spans="1:15" x14ac:dyDescent="0.25">
      <c r="A55" s="99"/>
      <c r="B55" s="99"/>
      <c r="C55" s="101"/>
      <c r="D55" s="101"/>
      <c r="E55" s="101"/>
      <c r="F55" s="101"/>
      <c r="G55" s="101"/>
      <c r="H55" s="101"/>
      <c r="I55" s="101"/>
      <c r="J55" s="101"/>
      <c r="K55" s="101"/>
      <c r="L55" s="101"/>
      <c r="M55" s="99"/>
      <c r="N55" s="99"/>
      <c r="O55" s="101"/>
    </row>
    <row r="56" spans="1:15" ht="14.4" x14ac:dyDescent="0.3">
      <c r="A56" s="99"/>
      <c r="B56" s="99"/>
      <c r="C56" s="120" t="s">
        <v>314</v>
      </c>
      <c r="D56" s="99"/>
      <c r="E56" s="99"/>
      <c r="F56" s="99"/>
      <c r="G56" s="99"/>
      <c r="H56" s="99"/>
      <c r="I56" s="99"/>
      <c r="J56" s="99"/>
      <c r="K56" s="99"/>
      <c r="L56" s="99"/>
      <c r="M56" s="99"/>
      <c r="N56" s="99"/>
      <c r="O56" s="101"/>
    </row>
    <row r="57" spans="1:15" x14ac:dyDescent="0.25">
      <c r="A57" s="99"/>
      <c r="B57" s="266">
        <f>MAX($B$7:$B56)+1</f>
        <v>29</v>
      </c>
      <c r="C57" s="128" t="s">
        <v>211</v>
      </c>
      <c r="D57" s="106"/>
      <c r="E57" s="82"/>
      <c r="F57" s="150"/>
      <c r="G57" s="150"/>
      <c r="H57" s="101"/>
      <c r="I57" s="101"/>
      <c r="J57" s="101"/>
      <c r="K57" s="101"/>
      <c r="L57" s="99"/>
      <c r="M57" s="99"/>
      <c r="N57" s="99"/>
      <c r="O57" s="101"/>
    </row>
    <row r="58" spans="1:15" x14ac:dyDescent="0.25">
      <c r="A58" s="99"/>
      <c r="B58" s="266">
        <f>MAX($B$7:$B57)+1</f>
        <v>30</v>
      </c>
      <c r="C58" s="128" t="s">
        <v>198</v>
      </c>
      <c r="D58" s="106"/>
      <c r="E58" s="83" t="s">
        <v>199</v>
      </c>
      <c r="F58" s="146"/>
      <c r="G58" s="145"/>
      <c r="H58" s="145"/>
      <c r="I58" s="145"/>
      <c r="J58" s="145"/>
      <c r="K58" s="145"/>
      <c r="L58" s="99"/>
      <c r="M58" s="99"/>
      <c r="N58" s="99"/>
      <c r="O58" s="101"/>
    </row>
    <row r="59" spans="1:15" x14ac:dyDescent="0.25">
      <c r="A59" s="99"/>
      <c r="B59" s="99"/>
      <c r="C59" s="99"/>
      <c r="D59" s="99"/>
      <c r="E59" s="101"/>
      <c r="F59" s="101"/>
      <c r="G59" s="101"/>
      <c r="H59" s="101"/>
      <c r="I59" s="101"/>
      <c r="J59" s="101"/>
      <c r="K59" s="101"/>
      <c r="L59" s="99"/>
      <c r="M59" s="99"/>
      <c r="N59" s="99"/>
      <c r="O59" s="101"/>
    </row>
    <row r="60" spans="1:15" x14ac:dyDescent="0.25">
      <c r="A60" s="99"/>
      <c r="B60" s="99"/>
      <c r="C60" s="119" t="s">
        <v>185</v>
      </c>
      <c r="D60" s="99"/>
      <c r="E60" s="99"/>
      <c r="F60" s="99"/>
      <c r="G60" s="99"/>
      <c r="H60" s="99"/>
      <c r="I60" s="99"/>
      <c r="J60" s="99"/>
      <c r="K60" s="99"/>
      <c r="L60" s="99"/>
      <c r="M60" s="99"/>
      <c r="N60" s="99"/>
      <c r="O60" s="101"/>
    </row>
    <row r="61" spans="1:15" ht="14.4" x14ac:dyDescent="0.3">
      <c r="A61" s="99"/>
      <c r="B61" s="99"/>
      <c r="C61" s="120" t="s">
        <v>202</v>
      </c>
      <c r="D61" s="99"/>
      <c r="E61" s="99"/>
      <c r="F61" s="99"/>
      <c r="G61" s="99"/>
      <c r="H61" s="99"/>
      <c r="I61" s="99"/>
      <c r="J61" s="99"/>
      <c r="K61" s="99"/>
      <c r="L61" s="99"/>
      <c r="M61" s="99"/>
      <c r="N61" s="99"/>
      <c r="O61" s="101"/>
    </row>
    <row r="62" spans="1:15" ht="14.4" x14ac:dyDescent="0.3">
      <c r="A62" s="99"/>
      <c r="B62" s="101"/>
      <c r="C62" s="120" t="s">
        <v>203</v>
      </c>
      <c r="D62" s="101"/>
      <c r="E62" s="101"/>
      <c r="F62" s="110" t="s">
        <v>200</v>
      </c>
      <c r="G62" s="123"/>
      <c r="H62" s="123"/>
      <c r="I62" s="123"/>
      <c r="J62" s="123"/>
      <c r="K62" s="101"/>
      <c r="L62" s="99"/>
      <c r="M62" s="99"/>
      <c r="N62" s="99"/>
      <c r="O62" s="101"/>
    </row>
    <row r="63" spans="1:15" ht="15" customHeight="1" x14ac:dyDescent="0.3">
      <c r="A63" s="99"/>
      <c r="B63" s="129"/>
      <c r="C63" s="86" t="s">
        <v>177</v>
      </c>
      <c r="D63" s="84"/>
      <c r="E63" s="85" t="s">
        <v>312</v>
      </c>
      <c r="F63" s="85" t="s">
        <v>154</v>
      </c>
      <c r="G63" s="85" t="s">
        <v>156</v>
      </c>
      <c r="H63" s="85" t="s">
        <v>157</v>
      </c>
      <c r="I63" s="85" t="s">
        <v>158</v>
      </c>
      <c r="J63" s="85" t="s">
        <v>159</v>
      </c>
      <c r="K63" s="60" t="s">
        <v>201</v>
      </c>
      <c r="L63" s="99"/>
      <c r="M63" s="99"/>
      <c r="N63" s="99"/>
      <c r="O63" s="101"/>
    </row>
    <row r="64" spans="1:15" ht="14.4" x14ac:dyDescent="0.3">
      <c r="A64" s="99"/>
      <c r="B64" s="129"/>
      <c r="C64" s="84"/>
      <c r="D64" s="84"/>
      <c r="E64" s="85" t="s">
        <v>313</v>
      </c>
      <c r="F64" s="85">
        <f>F27</f>
        <v>0</v>
      </c>
      <c r="G64" s="85">
        <f>F64+1</f>
        <v>1</v>
      </c>
      <c r="H64" s="85">
        <f>G64+1</f>
        <v>2</v>
      </c>
      <c r="I64" s="85">
        <f>H64+1</f>
        <v>3</v>
      </c>
      <c r="J64" s="85">
        <f>I64+1</f>
        <v>4</v>
      </c>
      <c r="K64" s="60"/>
      <c r="L64" s="99"/>
      <c r="M64" s="99"/>
      <c r="N64" s="99"/>
      <c r="O64" s="101"/>
    </row>
    <row r="65" spans="1:15" x14ac:dyDescent="0.25">
      <c r="A65" s="99"/>
      <c r="B65" s="266">
        <f>MAX($B$7:$B64)+1</f>
        <v>31</v>
      </c>
      <c r="C65" s="87" t="s">
        <v>178</v>
      </c>
      <c r="D65" s="128"/>
      <c r="E65" s="271"/>
      <c r="F65" s="50"/>
      <c r="G65" s="50"/>
      <c r="H65" s="50"/>
      <c r="I65" s="50"/>
      <c r="J65" s="50"/>
      <c r="K65" s="78">
        <f>SUM(F65:J65)</f>
        <v>0</v>
      </c>
      <c r="L65" s="99"/>
      <c r="M65" s="99"/>
      <c r="N65" s="99"/>
      <c r="O65" s="101"/>
    </row>
    <row r="66" spans="1:15" x14ac:dyDescent="0.25">
      <c r="A66" s="99"/>
      <c r="B66" s="266">
        <f>MAX($B$7:$B65)+1</f>
        <v>32</v>
      </c>
      <c r="C66" s="88" t="s">
        <v>179</v>
      </c>
      <c r="D66" s="128"/>
      <c r="E66" s="272"/>
      <c r="F66" s="55"/>
      <c r="G66" s="55"/>
      <c r="H66" s="55"/>
      <c r="I66" s="55"/>
      <c r="J66" s="55"/>
      <c r="K66" s="79">
        <f t="shared" ref="K66:K71" si="8">SUM(F66:J66)</f>
        <v>0</v>
      </c>
      <c r="L66" s="99"/>
      <c r="M66" s="99"/>
      <c r="N66" s="99"/>
      <c r="O66" s="101"/>
    </row>
    <row r="67" spans="1:15" x14ac:dyDescent="0.25">
      <c r="A67" s="99"/>
      <c r="B67" s="266">
        <f>MAX($B$7:$B66)+1</f>
        <v>33</v>
      </c>
      <c r="C67" s="87" t="s">
        <v>180</v>
      </c>
      <c r="D67" s="128"/>
      <c r="E67" s="271"/>
      <c r="F67" s="50"/>
      <c r="G67" s="50"/>
      <c r="H67" s="50"/>
      <c r="I67" s="50"/>
      <c r="J67" s="50"/>
      <c r="K67" s="78">
        <f t="shared" si="8"/>
        <v>0</v>
      </c>
      <c r="L67" s="99"/>
      <c r="M67" s="99"/>
      <c r="N67" s="99"/>
      <c r="O67" s="101"/>
    </row>
    <row r="68" spans="1:15" x14ac:dyDescent="0.25">
      <c r="A68" s="99"/>
      <c r="B68" s="266">
        <f>MAX($B$7:$B67)+1</f>
        <v>34</v>
      </c>
      <c r="C68" s="88" t="s">
        <v>181</v>
      </c>
      <c r="D68" s="128"/>
      <c r="E68" s="272"/>
      <c r="F68" s="55"/>
      <c r="G68" s="55"/>
      <c r="H68" s="55"/>
      <c r="I68" s="55"/>
      <c r="J68" s="55"/>
      <c r="K68" s="79">
        <f t="shared" si="8"/>
        <v>0</v>
      </c>
      <c r="L68" s="99"/>
      <c r="M68" s="99"/>
      <c r="N68" s="99"/>
      <c r="O68" s="101"/>
    </row>
    <row r="69" spans="1:15" x14ac:dyDescent="0.25">
      <c r="A69" s="99"/>
      <c r="B69" s="266">
        <f>MAX($B$7:$B68)+1</f>
        <v>35</v>
      </c>
      <c r="C69" s="87" t="s">
        <v>182</v>
      </c>
      <c r="D69" s="128"/>
      <c r="E69" s="273"/>
      <c r="F69" s="51"/>
      <c r="G69" s="51"/>
      <c r="H69" s="51"/>
      <c r="I69" s="51"/>
      <c r="J69" s="51"/>
      <c r="K69" s="78">
        <f t="shared" si="8"/>
        <v>0</v>
      </c>
      <c r="L69" s="99"/>
      <c r="M69" s="99"/>
      <c r="N69" s="99"/>
      <c r="O69" s="101"/>
    </row>
    <row r="70" spans="1:15" x14ac:dyDescent="0.25">
      <c r="A70" s="99"/>
      <c r="B70" s="266">
        <f>MAX($B$7:$B69)+1</f>
        <v>36</v>
      </c>
      <c r="C70" s="124" t="s">
        <v>184</v>
      </c>
      <c r="D70" s="124"/>
      <c r="E70" s="272"/>
      <c r="F70" s="55"/>
      <c r="G70" s="55"/>
      <c r="H70" s="55"/>
      <c r="I70" s="55"/>
      <c r="J70" s="55"/>
      <c r="K70" s="79">
        <f t="shared" si="8"/>
        <v>0</v>
      </c>
      <c r="L70" s="99"/>
      <c r="M70" s="99"/>
      <c r="N70" s="99"/>
      <c r="O70" s="101"/>
    </row>
    <row r="71" spans="1:15" x14ac:dyDescent="0.25">
      <c r="A71" s="99"/>
      <c r="B71" s="266">
        <f>MAX($B$7:$B70)+1</f>
        <v>37</v>
      </c>
      <c r="C71" s="126" t="s">
        <v>183</v>
      </c>
      <c r="D71" s="126"/>
      <c r="E71" s="130"/>
      <c r="F71" s="78">
        <f>SUM(F65:F70)</f>
        <v>0</v>
      </c>
      <c r="G71" s="78">
        <f>SUM(G65:G70)</f>
        <v>0</v>
      </c>
      <c r="H71" s="78">
        <f>SUM(H65:H70)</f>
        <v>0</v>
      </c>
      <c r="I71" s="78">
        <f>SUM(I65:I70)</f>
        <v>0</v>
      </c>
      <c r="J71" s="78">
        <f>SUM(J65:J70)</f>
        <v>0</v>
      </c>
      <c r="K71" s="78">
        <f t="shared" si="8"/>
        <v>0</v>
      </c>
      <c r="L71" s="99"/>
      <c r="M71" s="99"/>
      <c r="N71" s="99"/>
      <c r="O71" s="101"/>
    </row>
    <row r="72" spans="1:15" ht="14.4" x14ac:dyDescent="0.3">
      <c r="A72" s="99"/>
      <c r="B72" s="129"/>
      <c r="C72" s="129"/>
      <c r="D72" s="129"/>
      <c r="E72" s="129"/>
      <c r="F72" s="131"/>
      <c r="G72" s="131"/>
      <c r="H72" s="131"/>
      <c r="I72" s="131"/>
      <c r="J72" s="131"/>
      <c r="K72" s="131"/>
      <c r="L72" s="99"/>
      <c r="M72" s="99"/>
      <c r="N72" s="99"/>
      <c r="O72" s="101"/>
    </row>
    <row r="73" spans="1:15" ht="14.4" x14ac:dyDescent="0.3">
      <c r="A73" s="99"/>
      <c r="B73" s="266">
        <f>MAX($B$7:$B72)+1</f>
        <v>38</v>
      </c>
      <c r="C73" s="128" t="s">
        <v>175</v>
      </c>
      <c r="D73" s="128"/>
      <c r="E73" s="89"/>
      <c r="F73" s="132"/>
      <c r="G73" s="132"/>
      <c r="H73" s="132"/>
      <c r="I73" s="132"/>
      <c r="J73" s="132"/>
      <c r="K73" s="99"/>
      <c r="L73" s="99"/>
      <c r="M73" s="99"/>
      <c r="N73" s="99"/>
      <c r="O73" s="101"/>
    </row>
    <row r="74" spans="1:15" x14ac:dyDescent="0.25">
      <c r="A74" s="99"/>
      <c r="B74" s="99"/>
      <c r="C74" s="99"/>
      <c r="D74" s="99"/>
      <c r="E74" s="99"/>
      <c r="F74" s="99"/>
      <c r="G74" s="99"/>
      <c r="H74" s="99"/>
      <c r="I74" s="99"/>
      <c r="J74" s="99"/>
      <c r="K74" s="99"/>
      <c r="L74" s="99"/>
      <c r="M74" s="99"/>
      <c r="N74" s="99"/>
      <c r="O74" s="101"/>
    </row>
    <row r="75" spans="1:15" x14ac:dyDescent="0.25">
      <c r="A75" s="99"/>
      <c r="B75" s="99"/>
      <c r="C75" s="99"/>
      <c r="D75" s="99"/>
      <c r="E75" s="99"/>
      <c r="F75" s="99"/>
      <c r="G75" s="99"/>
      <c r="H75" s="99"/>
      <c r="I75" s="99"/>
      <c r="J75" s="99"/>
      <c r="K75" s="99"/>
      <c r="L75" s="99"/>
      <c r="M75" s="99"/>
      <c r="N75" s="99"/>
      <c r="O75" s="101"/>
    </row>
    <row r="76" spans="1:15" x14ac:dyDescent="0.25">
      <c r="A76" s="99"/>
      <c r="B76" s="99"/>
      <c r="C76" s="119" t="s">
        <v>186</v>
      </c>
      <c r="D76" s="99"/>
      <c r="E76" s="99"/>
      <c r="F76" s="99"/>
      <c r="G76" s="99"/>
      <c r="H76" s="99"/>
      <c r="I76" s="99"/>
      <c r="J76" s="99"/>
      <c r="K76" s="99"/>
      <c r="L76" s="99"/>
      <c r="M76" s="99"/>
      <c r="N76" s="99"/>
      <c r="O76" s="101"/>
    </row>
    <row r="77" spans="1:15" x14ac:dyDescent="0.25">
      <c r="A77" s="99"/>
      <c r="B77" s="99"/>
      <c r="C77" s="133"/>
      <c r="D77" s="99"/>
      <c r="E77" s="99"/>
      <c r="F77" s="99"/>
      <c r="G77" s="99"/>
      <c r="H77" s="99"/>
      <c r="I77" s="99"/>
      <c r="J77" s="99"/>
      <c r="K77" s="99"/>
      <c r="L77" s="99"/>
      <c r="M77" s="99"/>
      <c r="N77" s="99"/>
      <c r="O77" s="101"/>
    </row>
    <row r="78" spans="1:15" x14ac:dyDescent="0.25">
      <c r="A78" s="99"/>
      <c r="B78" s="99"/>
      <c r="C78" s="133"/>
      <c r="D78" s="99"/>
      <c r="E78" s="99"/>
      <c r="F78" s="99"/>
      <c r="G78" s="99"/>
      <c r="H78" s="99"/>
      <c r="I78" s="99"/>
      <c r="J78" s="99"/>
      <c r="K78" s="99"/>
      <c r="L78" s="99"/>
      <c r="M78" s="99"/>
      <c r="N78" s="99"/>
      <c r="O78" s="101"/>
    </row>
    <row r="79" spans="1:15" x14ac:dyDescent="0.25">
      <c r="A79" s="99"/>
      <c r="B79" s="99"/>
      <c r="C79" s="134"/>
      <c r="D79" s="101"/>
      <c r="E79" s="101"/>
      <c r="F79" s="101"/>
      <c r="G79" s="101"/>
      <c r="H79" s="101"/>
      <c r="I79" s="101"/>
      <c r="J79" s="101"/>
      <c r="K79" s="99"/>
      <c r="L79" s="99"/>
      <c r="M79" s="99"/>
      <c r="N79" s="99"/>
      <c r="O79" s="101"/>
    </row>
    <row r="80" spans="1:15" x14ac:dyDescent="0.25">
      <c r="A80" s="99"/>
      <c r="B80" s="99"/>
      <c r="C80" s="92"/>
      <c r="D80" s="59"/>
      <c r="E80" s="59"/>
      <c r="F80" s="70" t="s">
        <v>154</v>
      </c>
      <c r="G80" s="70" t="s">
        <v>156</v>
      </c>
      <c r="H80" s="70" t="s">
        <v>157</v>
      </c>
      <c r="I80" s="70" t="s">
        <v>158</v>
      </c>
      <c r="J80" s="70" t="s">
        <v>159</v>
      </c>
      <c r="K80" s="99"/>
      <c r="L80" s="99"/>
      <c r="M80" s="99"/>
      <c r="N80" s="99"/>
      <c r="O80" s="101"/>
    </row>
    <row r="81" spans="1:15" x14ac:dyDescent="0.25">
      <c r="A81" s="99"/>
      <c r="B81" s="99"/>
      <c r="C81" s="62" t="s">
        <v>187</v>
      </c>
      <c r="D81" s="59"/>
      <c r="E81" s="59"/>
      <c r="F81" s="70">
        <f>F42</f>
        <v>0</v>
      </c>
      <c r="G81" s="70">
        <f>F81+1</f>
        <v>1</v>
      </c>
      <c r="H81" s="70">
        <f>G81+1</f>
        <v>2</v>
      </c>
      <c r="I81" s="70">
        <f>H81+1</f>
        <v>3</v>
      </c>
      <c r="J81" s="70">
        <f>I81+1</f>
        <v>4</v>
      </c>
      <c r="K81" s="99"/>
      <c r="L81" s="99"/>
      <c r="M81" s="99"/>
      <c r="N81" s="99"/>
      <c r="O81" s="101"/>
    </row>
    <row r="82" spans="1:15" x14ac:dyDescent="0.25">
      <c r="A82" s="99"/>
      <c r="B82" s="266">
        <f>MAX($B$7:$B81)+1</f>
        <v>39</v>
      </c>
      <c r="C82" s="128" t="s">
        <v>188</v>
      </c>
      <c r="D82" s="128"/>
      <c r="E82" s="128"/>
      <c r="F82" s="51"/>
      <c r="G82" s="51"/>
      <c r="H82" s="51"/>
      <c r="I82" s="51"/>
      <c r="J82" s="51"/>
      <c r="K82" s="99"/>
      <c r="L82" s="99"/>
      <c r="M82" s="99"/>
      <c r="N82" s="99"/>
      <c r="O82" s="101"/>
    </row>
    <row r="83" spans="1:15" x14ac:dyDescent="0.25">
      <c r="A83" s="99"/>
      <c r="B83" s="266">
        <f>MAX($B$7:$B82)+1</f>
        <v>40</v>
      </c>
      <c r="C83" s="128" t="s">
        <v>189</v>
      </c>
      <c r="D83" s="128"/>
      <c r="E83" s="128"/>
      <c r="F83" s="57"/>
      <c r="G83" s="57"/>
      <c r="H83" s="57"/>
      <c r="I83" s="57"/>
      <c r="J83" s="57"/>
      <c r="K83" s="99"/>
      <c r="L83" s="99"/>
      <c r="M83" s="99"/>
      <c r="N83" s="99"/>
      <c r="O83" s="101"/>
    </row>
    <row r="84" spans="1:15" x14ac:dyDescent="0.25">
      <c r="A84" s="99"/>
      <c r="B84" s="266">
        <f>MAX($B$7:$B83)+1</f>
        <v>41</v>
      </c>
      <c r="C84" s="135" t="s">
        <v>190</v>
      </c>
      <c r="D84" s="135"/>
      <c r="E84" s="135"/>
      <c r="F84" s="50"/>
      <c r="G84" s="50"/>
      <c r="H84" s="50"/>
      <c r="I84" s="50"/>
      <c r="J84" s="50"/>
      <c r="K84" s="99"/>
      <c r="L84" s="99"/>
      <c r="M84" s="99"/>
      <c r="N84" s="99"/>
      <c r="O84" s="101"/>
    </row>
    <row r="85" spans="1:15" x14ac:dyDescent="0.25">
      <c r="A85" s="99"/>
      <c r="B85" s="266">
        <f>MAX($B$7:$B84)+1</f>
        <v>42</v>
      </c>
      <c r="C85" s="136" t="s">
        <v>191</v>
      </c>
      <c r="D85" s="128"/>
      <c r="E85" s="128"/>
      <c r="F85" s="78">
        <f>F82+F83/2+F84/3</f>
        <v>0</v>
      </c>
      <c r="G85" s="78">
        <f t="shared" ref="G85:J85" si="9">G82+G83/2+G84/3</f>
        <v>0</v>
      </c>
      <c r="H85" s="78">
        <f t="shared" si="9"/>
        <v>0</v>
      </c>
      <c r="I85" s="78">
        <f t="shared" si="9"/>
        <v>0</v>
      </c>
      <c r="J85" s="78">
        <f t="shared" si="9"/>
        <v>0</v>
      </c>
      <c r="K85" s="137">
        <f>SUM(F85:J85)</f>
        <v>0</v>
      </c>
      <c r="L85" s="99"/>
      <c r="M85" s="99"/>
      <c r="N85" s="99"/>
      <c r="O85" s="101"/>
    </row>
    <row r="86" spans="1:15" x14ac:dyDescent="0.25">
      <c r="A86" s="99"/>
      <c r="B86" s="99"/>
      <c r="C86" s="99"/>
      <c r="D86" s="99"/>
      <c r="E86" s="99"/>
      <c r="F86" s="99"/>
      <c r="G86" s="99"/>
      <c r="H86" s="99"/>
      <c r="I86" s="99"/>
      <c r="J86" s="99"/>
      <c r="K86" s="99"/>
      <c r="L86" s="99"/>
      <c r="M86" s="99"/>
      <c r="N86" s="99"/>
      <c r="O86" s="101"/>
    </row>
    <row r="87" spans="1:15" x14ac:dyDescent="0.25">
      <c r="A87" s="99"/>
      <c r="B87" s="99"/>
      <c r="C87" s="99"/>
      <c r="D87" s="99"/>
      <c r="E87" s="99"/>
      <c r="F87" s="138" t="s">
        <v>200</v>
      </c>
      <c r="G87" s="139"/>
      <c r="H87" s="139"/>
      <c r="I87" s="139"/>
      <c r="J87" s="139"/>
      <c r="K87" s="99"/>
      <c r="L87" s="99"/>
      <c r="M87" s="99"/>
      <c r="N87" s="99"/>
      <c r="O87" s="101"/>
    </row>
    <row r="88" spans="1:15" x14ac:dyDescent="0.25">
      <c r="A88" s="99"/>
      <c r="B88" s="99"/>
      <c r="C88" s="61"/>
      <c r="D88" s="61"/>
      <c r="E88" s="61"/>
      <c r="F88" s="90" t="s">
        <v>154</v>
      </c>
      <c r="G88" s="90" t="s">
        <v>156</v>
      </c>
      <c r="H88" s="90" t="s">
        <v>157</v>
      </c>
      <c r="I88" s="90" t="s">
        <v>158</v>
      </c>
      <c r="J88" s="90" t="s">
        <v>159</v>
      </c>
      <c r="K88" s="93"/>
      <c r="L88" s="99"/>
      <c r="M88" s="99"/>
      <c r="N88" s="99"/>
      <c r="O88" s="101"/>
    </row>
    <row r="89" spans="1:15" x14ac:dyDescent="0.25">
      <c r="A89" s="99"/>
      <c r="B89" s="99"/>
      <c r="C89" s="91" t="s">
        <v>196</v>
      </c>
      <c r="D89" s="61"/>
      <c r="E89" s="61"/>
      <c r="F89" s="85">
        <f>$F$42</f>
        <v>0</v>
      </c>
      <c r="G89" s="85">
        <f>F89+1</f>
        <v>1</v>
      </c>
      <c r="H89" s="85">
        <f>G89+1</f>
        <v>2</v>
      </c>
      <c r="I89" s="85">
        <f>H89+1</f>
        <v>3</v>
      </c>
      <c r="J89" s="85">
        <f>I89+1</f>
        <v>4</v>
      </c>
      <c r="K89" s="85" t="s">
        <v>201</v>
      </c>
      <c r="L89" s="99"/>
      <c r="M89" s="99"/>
      <c r="N89" s="99"/>
      <c r="O89" s="101"/>
    </row>
    <row r="90" spans="1:15" x14ac:dyDescent="0.25">
      <c r="A90" s="99"/>
      <c r="B90" s="266">
        <f>MAX($B$7:$B89)+1</f>
        <v>43</v>
      </c>
      <c r="C90" s="128" t="s">
        <v>192</v>
      </c>
      <c r="D90" s="128"/>
      <c r="E90" s="128"/>
      <c r="F90" s="50"/>
      <c r="G90" s="50"/>
      <c r="H90" s="50"/>
      <c r="I90" s="50"/>
      <c r="J90" s="50"/>
      <c r="K90" s="78">
        <f>SUM(F90:J90)</f>
        <v>0</v>
      </c>
      <c r="L90" s="99"/>
      <c r="M90" s="99"/>
      <c r="N90" s="99"/>
      <c r="O90" s="101"/>
    </row>
    <row r="91" spans="1:15" x14ac:dyDescent="0.25">
      <c r="A91" s="99"/>
      <c r="B91" s="266">
        <f>MAX($B$7:$B90)+1</f>
        <v>44</v>
      </c>
      <c r="C91" s="128" t="s">
        <v>193</v>
      </c>
      <c r="D91" s="128"/>
      <c r="E91" s="128"/>
      <c r="F91" s="57"/>
      <c r="G91" s="57"/>
      <c r="H91" s="57"/>
      <c r="I91" s="57"/>
      <c r="J91" s="57"/>
      <c r="K91" s="79">
        <f t="shared" ref="K91:K93" si="10">SUM(F91:J91)</f>
        <v>0</v>
      </c>
      <c r="L91" s="99"/>
      <c r="M91" s="99"/>
      <c r="N91" s="99"/>
      <c r="O91" s="101"/>
    </row>
    <row r="92" spans="1:15" x14ac:dyDescent="0.25">
      <c r="A92" s="99"/>
      <c r="B92" s="266">
        <f>MAX($B$7:$B91)+1</f>
        <v>45</v>
      </c>
      <c r="C92" s="136" t="s">
        <v>194</v>
      </c>
      <c r="D92" s="136"/>
      <c r="E92" s="136"/>
      <c r="F92" s="151">
        <f>F90+F91</f>
        <v>0</v>
      </c>
      <c r="G92" s="151">
        <f t="shared" ref="G92:J92" si="11">G90+G91</f>
        <v>0</v>
      </c>
      <c r="H92" s="151">
        <f t="shared" si="11"/>
        <v>0</v>
      </c>
      <c r="I92" s="151">
        <f t="shared" si="11"/>
        <v>0</v>
      </c>
      <c r="J92" s="151">
        <f t="shared" si="11"/>
        <v>0</v>
      </c>
      <c r="K92" s="78">
        <f t="shared" si="10"/>
        <v>0</v>
      </c>
      <c r="L92" s="99"/>
      <c r="M92" s="99"/>
      <c r="N92" s="99"/>
      <c r="O92" s="101"/>
    </row>
    <row r="93" spans="1:15" x14ac:dyDescent="0.25">
      <c r="A93" s="99"/>
      <c r="B93" s="266">
        <f>MAX($B$7:$B92)+1</f>
        <v>46</v>
      </c>
      <c r="C93" s="128" t="s">
        <v>195</v>
      </c>
      <c r="D93" s="128"/>
      <c r="E93" s="128"/>
      <c r="F93" s="51"/>
      <c r="G93" s="51"/>
      <c r="H93" s="51"/>
      <c r="I93" s="51"/>
      <c r="J93" s="51"/>
      <c r="K93" s="79">
        <f t="shared" si="10"/>
        <v>0</v>
      </c>
      <c r="L93" s="99"/>
      <c r="M93" s="99"/>
      <c r="N93" s="99"/>
      <c r="O93" s="101"/>
    </row>
    <row r="94" spans="1:15" x14ac:dyDescent="0.25">
      <c r="A94" s="99"/>
      <c r="B94" s="101"/>
      <c r="C94" s="101"/>
      <c r="D94" s="101"/>
      <c r="E94" s="101"/>
      <c r="F94" s="101"/>
      <c r="G94" s="101"/>
      <c r="H94" s="101"/>
      <c r="I94" s="101"/>
      <c r="J94" s="101"/>
      <c r="K94" s="77"/>
      <c r="L94" s="99"/>
      <c r="M94" s="99"/>
      <c r="N94" s="99"/>
      <c r="O94" s="101"/>
    </row>
    <row r="95" spans="1:15" x14ac:dyDescent="0.25">
      <c r="A95" s="99"/>
      <c r="B95" s="266">
        <f>MAX($B$7:$B94)+1</f>
        <v>47</v>
      </c>
      <c r="C95" s="128" t="str">
        <f>"Average wage"</f>
        <v>Average wage</v>
      </c>
      <c r="D95" s="136"/>
      <c r="E95" s="136"/>
      <c r="F95" s="140">
        <f>IFERROR(F$92/F$85,0)</f>
        <v>0</v>
      </c>
      <c r="G95" s="140">
        <f t="shared" ref="G95:K95" si="12">IFERROR(G$92/G$85,0)</f>
        <v>0</v>
      </c>
      <c r="H95" s="140">
        <f t="shared" si="12"/>
        <v>0</v>
      </c>
      <c r="I95" s="140">
        <f t="shared" si="12"/>
        <v>0</v>
      </c>
      <c r="J95" s="140">
        <f t="shared" si="12"/>
        <v>0</v>
      </c>
      <c r="K95" s="78">
        <f t="shared" si="12"/>
        <v>0</v>
      </c>
      <c r="L95" s="99"/>
      <c r="M95" s="99"/>
      <c r="N95" s="99"/>
      <c r="O95" s="101"/>
    </row>
    <row r="96" spans="1:15" x14ac:dyDescent="0.25">
      <c r="A96" s="99"/>
      <c r="B96" s="99"/>
      <c r="C96" s="99"/>
      <c r="D96" s="99"/>
      <c r="E96" s="99"/>
      <c r="F96" s="99"/>
      <c r="G96" s="99"/>
      <c r="H96" s="99"/>
      <c r="I96" s="99"/>
      <c r="J96" s="99"/>
      <c r="K96" s="99"/>
      <c r="L96" s="99"/>
      <c r="M96" s="99"/>
      <c r="N96" s="99"/>
      <c r="O96" s="101"/>
    </row>
    <row r="97" spans="1:15" x14ac:dyDescent="0.25">
      <c r="A97" s="99"/>
      <c r="B97" s="99"/>
      <c r="C97" s="99"/>
      <c r="D97" s="99"/>
      <c r="E97" s="99"/>
      <c r="F97" s="99"/>
      <c r="G97" s="99"/>
      <c r="H97" s="99"/>
      <c r="I97" s="99"/>
      <c r="J97" s="99"/>
      <c r="K97" s="99"/>
      <c r="L97" s="99"/>
      <c r="M97" s="99"/>
      <c r="N97" s="99"/>
      <c r="O97" s="101"/>
    </row>
    <row r="98" spans="1:15" ht="13.95" customHeight="1" x14ac:dyDescent="0.25">
      <c r="A98" s="99"/>
      <c r="B98" s="99"/>
      <c r="C98" s="107" t="s">
        <v>303</v>
      </c>
      <c r="D98" s="101"/>
      <c r="E98" s="101"/>
      <c r="F98" s="110" t="s">
        <v>200</v>
      </c>
      <c r="G98" s="123"/>
      <c r="H98" s="123"/>
      <c r="I98" s="123"/>
      <c r="J98" s="123"/>
      <c r="K98" s="101"/>
      <c r="L98" s="99"/>
      <c r="M98" s="99"/>
      <c r="N98" s="99"/>
      <c r="O98" s="101"/>
    </row>
    <row r="99" spans="1:15" ht="13.95" customHeight="1" x14ac:dyDescent="0.25">
      <c r="A99" s="99"/>
      <c r="B99" s="99"/>
      <c r="C99" s="94"/>
      <c r="D99" s="95"/>
      <c r="E99" s="95"/>
      <c r="F99" s="96" t="s">
        <v>154</v>
      </c>
      <c r="G99" s="96" t="s">
        <v>156</v>
      </c>
      <c r="H99" s="96" t="s">
        <v>157</v>
      </c>
      <c r="I99" s="96" t="s">
        <v>158</v>
      </c>
      <c r="J99" s="96" t="s">
        <v>159</v>
      </c>
      <c r="K99" s="97" t="s">
        <v>201</v>
      </c>
      <c r="L99" s="99"/>
      <c r="M99" s="99"/>
      <c r="N99" s="99"/>
      <c r="O99" s="101"/>
    </row>
    <row r="100" spans="1:15" ht="13.95" customHeight="1" x14ac:dyDescent="0.25">
      <c r="A100" s="99"/>
      <c r="B100" s="99"/>
      <c r="C100" s="94"/>
      <c r="D100" s="95"/>
      <c r="E100" s="95"/>
      <c r="F100" s="96">
        <f>$F$27</f>
        <v>0</v>
      </c>
      <c r="G100" s="96">
        <f>F100+1</f>
        <v>1</v>
      </c>
      <c r="H100" s="96">
        <f>G100+1</f>
        <v>2</v>
      </c>
      <c r="I100" s="96">
        <f>H100+1</f>
        <v>3</v>
      </c>
      <c r="J100" s="96">
        <f>I100+1</f>
        <v>4</v>
      </c>
      <c r="K100" s="97"/>
      <c r="L100" s="99"/>
      <c r="M100" s="99"/>
      <c r="N100" s="99"/>
      <c r="O100" s="101"/>
    </row>
    <row r="101" spans="1:15" x14ac:dyDescent="0.25">
      <c r="A101" s="99"/>
      <c r="B101" s="266">
        <f>MAX($B$7:$B100)+1</f>
        <v>48</v>
      </c>
      <c r="C101" s="136" t="s">
        <v>306</v>
      </c>
      <c r="D101" s="136"/>
      <c r="E101" s="136"/>
      <c r="F101" s="78">
        <f>F71+F92</f>
        <v>0</v>
      </c>
      <c r="G101" s="78">
        <f t="shared" ref="G101:J101" si="13">G71+G92</f>
        <v>0</v>
      </c>
      <c r="H101" s="78">
        <f t="shared" si="13"/>
        <v>0</v>
      </c>
      <c r="I101" s="78">
        <f t="shared" si="13"/>
        <v>0</v>
      </c>
      <c r="J101" s="78">
        <f t="shared" si="13"/>
        <v>0</v>
      </c>
      <c r="K101" s="78">
        <f>K71+K92</f>
        <v>0</v>
      </c>
      <c r="L101" s="99"/>
      <c r="M101" s="99"/>
      <c r="N101" s="99"/>
      <c r="O101" s="101"/>
    </row>
    <row r="102" spans="1:15" x14ac:dyDescent="0.25">
      <c r="A102" s="99"/>
      <c r="B102" s="99"/>
      <c r="C102" s="99"/>
      <c r="D102" s="99"/>
      <c r="E102" s="99"/>
      <c r="F102" s="99"/>
      <c r="G102" s="99"/>
      <c r="H102" s="99"/>
      <c r="I102" s="99"/>
      <c r="J102" s="99"/>
      <c r="K102" s="99"/>
      <c r="L102" s="99"/>
      <c r="M102" s="99"/>
      <c r="N102" s="99"/>
      <c r="O102" s="101"/>
    </row>
    <row r="103" spans="1:15" x14ac:dyDescent="0.25">
      <c r="A103" s="99"/>
      <c r="B103" s="99"/>
      <c r="C103" s="99"/>
      <c r="D103" s="99"/>
      <c r="E103" s="99"/>
      <c r="F103" s="99"/>
      <c r="G103" s="99"/>
      <c r="H103" s="99"/>
      <c r="I103" s="99"/>
      <c r="J103" s="99"/>
      <c r="K103" s="99"/>
      <c r="L103" s="99"/>
      <c r="M103" s="99"/>
      <c r="N103" s="99"/>
      <c r="O103" s="101"/>
    </row>
    <row r="104" spans="1:15" x14ac:dyDescent="0.25">
      <c r="A104" s="99"/>
      <c r="B104" s="99"/>
      <c r="C104" s="119" t="s">
        <v>204</v>
      </c>
      <c r="D104" s="99"/>
      <c r="E104" s="99"/>
      <c r="F104" s="99"/>
      <c r="G104" s="99"/>
      <c r="H104" s="99"/>
      <c r="I104" s="99"/>
      <c r="J104" s="99"/>
      <c r="K104" s="99"/>
      <c r="L104" s="99"/>
      <c r="M104" s="99"/>
      <c r="N104" s="99"/>
      <c r="O104" s="101"/>
    </row>
    <row r="105" spans="1:15" x14ac:dyDescent="0.25">
      <c r="A105" s="99"/>
      <c r="B105" s="99"/>
      <c r="C105" s="119"/>
      <c r="D105" s="99"/>
      <c r="E105" s="99"/>
      <c r="F105" s="110" t="s">
        <v>200</v>
      </c>
      <c r="G105" s="123"/>
      <c r="H105" s="123"/>
      <c r="I105" s="123"/>
      <c r="J105" s="123"/>
      <c r="K105" s="99"/>
      <c r="L105" s="99"/>
      <c r="M105" s="99"/>
      <c r="N105" s="99"/>
      <c r="O105" s="101"/>
    </row>
    <row r="106" spans="1:15" ht="13.95" customHeight="1" x14ac:dyDescent="0.25">
      <c r="A106" s="99"/>
      <c r="B106" s="141"/>
      <c r="C106" s="84" t="s">
        <v>299</v>
      </c>
      <c r="D106" s="84"/>
      <c r="E106" s="98" t="s">
        <v>312</v>
      </c>
      <c r="F106" s="70" t="s">
        <v>154</v>
      </c>
      <c r="G106" s="70" t="s">
        <v>156</v>
      </c>
      <c r="H106" s="70" t="s">
        <v>157</v>
      </c>
      <c r="I106" s="70" t="s">
        <v>158</v>
      </c>
      <c r="J106" s="70" t="s">
        <v>159</v>
      </c>
      <c r="K106" s="67" t="s">
        <v>201</v>
      </c>
      <c r="L106" s="99"/>
      <c r="M106" s="99"/>
      <c r="N106" s="99"/>
      <c r="O106" s="101"/>
    </row>
    <row r="107" spans="1:15" ht="14.25" customHeight="1" x14ac:dyDescent="0.25">
      <c r="A107" s="99"/>
      <c r="B107" s="141"/>
      <c r="C107" s="84"/>
      <c r="D107" s="84"/>
      <c r="E107" s="98" t="s">
        <v>313</v>
      </c>
      <c r="F107" s="70">
        <f>$F$64</f>
        <v>0</v>
      </c>
      <c r="G107" s="70">
        <f>F107+1</f>
        <v>1</v>
      </c>
      <c r="H107" s="70">
        <f>G107+1</f>
        <v>2</v>
      </c>
      <c r="I107" s="70">
        <f>H107+1</f>
        <v>3</v>
      </c>
      <c r="J107" s="70">
        <f>I107+1</f>
        <v>4</v>
      </c>
      <c r="K107" s="67"/>
      <c r="L107" s="99"/>
      <c r="M107" s="99"/>
      <c r="N107" s="99"/>
      <c r="O107" s="101"/>
    </row>
    <row r="108" spans="1:15" x14ac:dyDescent="0.25">
      <c r="A108" s="99"/>
      <c r="B108" s="266">
        <f>MAX($B$7:$B107)+1</f>
        <v>49</v>
      </c>
      <c r="C108" s="72" t="s">
        <v>205</v>
      </c>
      <c r="D108" s="124"/>
      <c r="E108" s="271"/>
      <c r="F108" s="50"/>
      <c r="G108" s="50"/>
      <c r="H108" s="50"/>
      <c r="I108" s="50"/>
      <c r="J108" s="50"/>
      <c r="K108" s="78">
        <f>SUM(F108:J108)</f>
        <v>0</v>
      </c>
      <c r="L108" s="99"/>
      <c r="M108" s="99"/>
      <c r="N108" s="99"/>
      <c r="O108" s="101"/>
    </row>
    <row r="109" spans="1:15" x14ac:dyDescent="0.25">
      <c r="A109" s="99"/>
      <c r="B109" s="266">
        <f>MAX($B$7:$B108)+1</f>
        <v>50</v>
      </c>
      <c r="C109" s="73" t="s">
        <v>206</v>
      </c>
      <c r="D109" s="124"/>
      <c r="E109" s="272"/>
      <c r="F109" s="57"/>
      <c r="G109" s="57"/>
      <c r="H109" s="57"/>
      <c r="I109" s="57"/>
      <c r="J109" s="57"/>
      <c r="K109" s="79">
        <f t="shared" ref="K109:K113" si="14">SUM(F109:J109)</f>
        <v>0</v>
      </c>
      <c r="L109" s="99"/>
      <c r="M109" s="99"/>
      <c r="N109" s="99"/>
      <c r="O109" s="101"/>
    </row>
    <row r="110" spans="1:15" x14ac:dyDescent="0.25">
      <c r="A110" s="99"/>
      <c r="B110" s="266">
        <f>MAX($B$7:$B109)+1</f>
        <v>51</v>
      </c>
      <c r="C110" s="72" t="s">
        <v>207</v>
      </c>
      <c r="D110" s="124"/>
      <c r="E110" s="271"/>
      <c r="F110" s="50"/>
      <c r="G110" s="50"/>
      <c r="H110" s="50"/>
      <c r="I110" s="50"/>
      <c r="J110" s="50"/>
      <c r="K110" s="78">
        <f t="shared" si="14"/>
        <v>0</v>
      </c>
      <c r="L110" s="99"/>
      <c r="M110" s="99"/>
      <c r="N110" s="99"/>
      <c r="O110" s="101"/>
    </row>
    <row r="111" spans="1:15" x14ac:dyDescent="0.25">
      <c r="A111" s="99"/>
      <c r="B111" s="266">
        <f>MAX($B$7:$B110)+1</f>
        <v>52</v>
      </c>
      <c r="C111" s="73" t="s">
        <v>208</v>
      </c>
      <c r="D111" s="125"/>
      <c r="E111" s="272"/>
      <c r="F111" s="55"/>
      <c r="G111" s="55"/>
      <c r="H111" s="55"/>
      <c r="I111" s="55"/>
      <c r="J111" s="55"/>
      <c r="K111" s="79">
        <f t="shared" si="14"/>
        <v>0</v>
      </c>
      <c r="L111" s="99"/>
      <c r="M111" s="99"/>
      <c r="N111" s="99"/>
      <c r="O111" s="101"/>
    </row>
    <row r="112" spans="1:15" x14ac:dyDescent="0.25">
      <c r="A112" s="101"/>
      <c r="B112" s="266">
        <f>MAX($B$7:$B111)+1</f>
        <v>53</v>
      </c>
      <c r="C112" s="124" t="s">
        <v>209</v>
      </c>
      <c r="D112" s="124"/>
      <c r="E112" s="273"/>
      <c r="F112" s="51"/>
      <c r="G112" s="51"/>
      <c r="H112" s="51"/>
      <c r="I112" s="51"/>
      <c r="J112" s="51"/>
      <c r="K112" s="78">
        <f t="shared" si="14"/>
        <v>0</v>
      </c>
      <c r="L112" s="99"/>
      <c r="M112" s="99"/>
      <c r="N112" s="99"/>
      <c r="O112" s="101"/>
    </row>
    <row r="113" spans="1:15" x14ac:dyDescent="0.25">
      <c r="A113" s="101"/>
      <c r="B113" s="266">
        <f>MAX($B$7:$B112)+1</f>
        <v>54</v>
      </c>
      <c r="C113" s="126" t="s">
        <v>210</v>
      </c>
      <c r="D113" s="126"/>
      <c r="E113" s="126"/>
      <c r="F113" s="78">
        <f>SUM(F108:F112)</f>
        <v>0</v>
      </c>
      <c r="G113" s="78">
        <f t="shared" ref="G113:J113" si="15">SUM(G108:G112)</f>
        <v>0</v>
      </c>
      <c r="H113" s="78">
        <f t="shared" si="15"/>
        <v>0</v>
      </c>
      <c r="I113" s="78">
        <f t="shared" si="15"/>
        <v>0</v>
      </c>
      <c r="J113" s="78">
        <f t="shared" si="15"/>
        <v>0</v>
      </c>
      <c r="K113" s="79">
        <f t="shared" si="14"/>
        <v>0</v>
      </c>
      <c r="L113" s="99"/>
      <c r="M113" s="99"/>
      <c r="N113" s="99"/>
      <c r="O113" s="101"/>
    </row>
    <row r="114" spans="1:15" ht="14.4" x14ac:dyDescent="0.3">
      <c r="A114" s="101"/>
      <c r="B114" s="101"/>
      <c r="C114" s="132"/>
      <c r="D114" s="132"/>
      <c r="E114" s="132"/>
      <c r="F114" s="142"/>
      <c r="G114" s="142"/>
      <c r="H114" s="142"/>
      <c r="I114" s="142"/>
      <c r="J114" s="142"/>
      <c r="K114" s="99"/>
      <c r="L114" s="99"/>
      <c r="M114" s="99"/>
      <c r="N114" s="99"/>
      <c r="O114" s="101"/>
    </row>
    <row r="115" spans="1:15" ht="14.4" x14ac:dyDescent="0.3">
      <c r="A115" s="101"/>
      <c r="B115" s="266">
        <f>MAX($B$7:$B114)+1</f>
        <v>55</v>
      </c>
      <c r="C115" s="128" t="s">
        <v>213</v>
      </c>
      <c r="D115" s="136"/>
      <c r="E115" s="51"/>
      <c r="F115" s="132"/>
      <c r="G115" s="132"/>
      <c r="H115" s="132"/>
      <c r="I115" s="132"/>
      <c r="J115" s="132"/>
      <c r="K115" s="99"/>
      <c r="L115" s="99"/>
      <c r="M115" s="99"/>
      <c r="N115" s="99"/>
      <c r="O115" s="101"/>
    </row>
    <row r="116" spans="1:15" x14ac:dyDescent="0.25">
      <c r="A116" s="101"/>
      <c r="B116" s="101"/>
      <c r="C116" s="99"/>
      <c r="D116" s="99"/>
      <c r="E116" s="99"/>
      <c r="F116" s="99"/>
      <c r="G116" s="99"/>
      <c r="H116" s="99"/>
      <c r="I116" s="99"/>
      <c r="J116" s="99"/>
      <c r="K116" s="99"/>
      <c r="L116" s="99"/>
      <c r="M116" s="99"/>
      <c r="N116" s="99"/>
      <c r="O116" s="101"/>
    </row>
    <row r="117" spans="1:15" x14ac:dyDescent="0.25">
      <c r="A117" s="101"/>
      <c r="B117" s="101"/>
      <c r="C117" s="99"/>
      <c r="D117" s="99"/>
      <c r="E117" s="99"/>
      <c r="F117" s="99"/>
      <c r="G117" s="99"/>
      <c r="H117" s="99"/>
      <c r="I117" s="99"/>
      <c r="J117" s="99"/>
      <c r="K117" s="99"/>
      <c r="L117" s="99"/>
      <c r="M117" s="99"/>
      <c r="N117" s="99"/>
      <c r="O117" s="101"/>
    </row>
    <row r="118" spans="1:15" ht="13.95" customHeight="1" x14ac:dyDescent="0.25">
      <c r="A118" s="101"/>
      <c r="B118" s="101"/>
      <c r="C118" s="119" t="s">
        <v>304</v>
      </c>
      <c r="D118" s="99"/>
      <c r="E118" s="99"/>
      <c r="F118" s="110" t="s">
        <v>200</v>
      </c>
      <c r="G118" s="123"/>
      <c r="H118" s="123"/>
      <c r="I118" s="123"/>
      <c r="J118" s="123"/>
      <c r="K118" s="143"/>
      <c r="L118" s="99"/>
      <c r="M118" s="99"/>
      <c r="N118" s="99"/>
      <c r="O118" s="101"/>
    </row>
    <row r="119" spans="1:15" ht="13.95" customHeight="1" x14ac:dyDescent="0.25">
      <c r="A119" s="101"/>
      <c r="B119" s="101"/>
      <c r="C119" s="62"/>
      <c r="D119" s="59"/>
      <c r="E119" s="59"/>
      <c r="F119" s="70" t="s">
        <v>154</v>
      </c>
      <c r="G119" s="70" t="s">
        <v>156</v>
      </c>
      <c r="H119" s="70" t="s">
        <v>157</v>
      </c>
      <c r="I119" s="70" t="s">
        <v>158</v>
      </c>
      <c r="J119" s="70" t="s">
        <v>159</v>
      </c>
      <c r="K119" s="67" t="s">
        <v>201</v>
      </c>
      <c r="L119" s="99"/>
      <c r="M119" s="99"/>
      <c r="N119" s="99"/>
      <c r="O119" s="101"/>
    </row>
    <row r="120" spans="1:15" ht="13.95" customHeight="1" x14ac:dyDescent="0.25">
      <c r="A120" s="101"/>
      <c r="B120" s="101"/>
      <c r="C120" s="62"/>
      <c r="D120" s="59"/>
      <c r="E120" s="59"/>
      <c r="F120" s="70">
        <f>$F$27</f>
        <v>0</v>
      </c>
      <c r="G120" s="70">
        <f>F120+1</f>
        <v>1</v>
      </c>
      <c r="H120" s="70">
        <f>G120+1</f>
        <v>2</v>
      </c>
      <c r="I120" s="70">
        <f>H120+1</f>
        <v>3</v>
      </c>
      <c r="J120" s="70">
        <f>I120+1</f>
        <v>4</v>
      </c>
      <c r="K120" s="67"/>
      <c r="L120" s="99"/>
      <c r="M120" s="99"/>
      <c r="N120" s="99"/>
      <c r="O120" s="101"/>
    </row>
    <row r="121" spans="1:15" x14ac:dyDescent="0.25">
      <c r="A121" s="101"/>
      <c r="B121" s="266">
        <f>MAX($B$7:$B120)+1</f>
        <v>56</v>
      </c>
      <c r="C121" s="136" t="s">
        <v>305</v>
      </c>
      <c r="D121" s="136"/>
      <c r="E121" s="136"/>
      <c r="F121" s="78">
        <f>F113-F101</f>
        <v>0</v>
      </c>
      <c r="G121" s="78">
        <f t="shared" ref="G121:J121" si="16">G113-G101</f>
        <v>0</v>
      </c>
      <c r="H121" s="78">
        <f t="shared" si="16"/>
        <v>0</v>
      </c>
      <c r="I121" s="78">
        <f t="shared" si="16"/>
        <v>0</v>
      </c>
      <c r="J121" s="78">
        <f t="shared" si="16"/>
        <v>0</v>
      </c>
      <c r="K121" s="78">
        <f>SUM(F121:J121)</f>
        <v>0</v>
      </c>
      <c r="L121" s="99"/>
      <c r="M121" s="99"/>
      <c r="N121" s="99"/>
      <c r="O121" s="101"/>
    </row>
    <row r="122" spans="1:15" x14ac:dyDescent="0.25">
      <c r="A122" s="101"/>
      <c r="B122" s="101"/>
      <c r="C122" s="99"/>
      <c r="D122" s="99"/>
      <c r="E122" s="99"/>
      <c r="F122" s="99"/>
      <c r="G122" s="99"/>
      <c r="H122" s="99"/>
      <c r="I122" s="99"/>
      <c r="J122" s="99"/>
      <c r="K122" s="99"/>
      <c r="L122" s="99"/>
      <c r="M122" s="99"/>
      <c r="N122" s="99"/>
      <c r="O122" s="101"/>
    </row>
    <row r="123" spans="1:15" x14ac:dyDescent="0.25">
      <c r="A123" s="99"/>
      <c r="B123" s="99"/>
      <c r="C123" s="99"/>
      <c r="D123" s="99"/>
      <c r="E123" s="99"/>
      <c r="F123" s="99"/>
      <c r="G123" s="99"/>
      <c r="H123" s="99"/>
      <c r="I123" s="99"/>
      <c r="J123" s="99"/>
      <c r="K123" s="99"/>
      <c r="L123" s="99"/>
      <c r="M123" s="99"/>
      <c r="N123" s="99"/>
      <c r="O123" s="101"/>
    </row>
    <row r="124" spans="1:15" x14ac:dyDescent="0.25">
      <c r="A124" s="99"/>
      <c r="B124" s="99"/>
      <c r="C124" s="99"/>
      <c r="D124" s="99"/>
      <c r="E124" s="99"/>
      <c r="F124" s="99"/>
      <c r="G124" s="99"/>
      <c r="H124" s="99"/>
      <c r="I124" s="99"/>
      <c r="J124" s="99"/>
      <c r="K124" s="99"/>
      <c r="L124" s="99"/>
      <c r="M124" s="99"/>
      <c r="N124" s="99"/>
      <c r="O124" s="101"/>
    </row>
    <row r="125" spans="1:15" x14ac:dyDescent="0.25">
      <c r="A125" s="99"/>
      <c r="B125" s="99"/>
      <c r="C125" s="99"/>
      <c r="D125" s="99"/>
      <c r="E125" s="99"/>
      <c r="F125" s="99"/>
      <c r="G125" s="99"/>
      <c r="H125" s="99"/>
      <c r="I125" s="99"/>
      <c r="J125" s="99"/>
      <c r="K125" s="99"/>
      <c r="L125" s="99"/>
      <c r="M125" s="99"/>
      <c r="N125" s="99"/>
      <c r="O125" s="101"/>
    </row>
    <row r="126" spans="1:15" x14ac:dyDescent="0.25">
      <c r="A126" s="99"/>
      <c r="B126" s="99"/>
      <c r="C126" s="99"/>
      <c r="D126" s="99"/>
      <c r="E126" s="99"/>
      <c r="F126" s="99"/>
      <c r="G126" s="99"/>
      <c r="H126" s="99"/>
      <c r="I126" s="99"/>
      <c r="J126" s="99"/>
      <c r="K126" s="99"/>
      <c r="L126" s="99"/>
      <c r="M126" s="99"/>
      <c r="N126" s="99"/>
      <c r="O126" s="101"/>
    </row>
    <row r="127" spans="1:15" x14ac:dyDescent="0.25">
      <c r="A127" s="99"/>
      <c r="B127" s="99"/>
      <c r="C127" s="99"/>
      <c r="D127" s="99"/>
      <c r="E127" s="99"/>
      <c r="F127" s="99"/>
      <c r="G127" s="99"/>
      <c r="H127" s="99"/>
      <c r="I127" s="99"/>
      <c r="J127" s="99"/>
      <c r="K127" s="99"/>
      <c r="L127" s="99"/>
      <c r="M127" s="99"/>
      <c r="N127" s="99"/>
      <c r="O127" s="101"/>
    </row>
    <row r="128" spans="1:15" x14ac:dyDescent="0.25">
      <c r="A128" s="99"/>
      <c r="B128" s="99"/>
      <c r="C128" s="99"/>
      <c r="D128" s="99"/>
      <c r="E128" s="99"/>
      <c r="F128" s="99"/>
      <c r="G128" s="99"/>
      <c r="H128" s="99"/>
      <c r="I128" s="99"/>
      <c r="J128" s="99"/>
      <c r="K128" s="99"/>
      <c r="L128" s="99"/>
      <c r="M128" s="99"/>
      <c r="N128" s="99"/>
      <c r="O128" s="101"/>
    </row>
    <row r="129" spans="1:15" x14ac:dyDescent="0.25">
      <c r="A129" s="99"/>
      <c r="B129" s="99"/>
      <c r="C129" s="99"/>
      <c r="D129" s="99"/>
      <c r="E129" s="99"/>
      <c r="F129" s="99"/>
      <c r="G129" s="99"/>
      <c r="H129" s="99"/>
      <c r="I129" s="99"/>
      <c r="J129" s="99"/>
      <c r="K129" s="99"/>
      <c r="L129" s="99"/>
      <c r="M129" s="99"/>
      <c r="N129" s="99"/>
      <c r="O129" s="101"/>
    </row>
    <row r="130" spans="1:15" x14ac:dyDescent="0.25">
      <c r="A130" s="99"/>
      <c r="B130" s="99"/>
      <c r="C130" s="99"/>
      <c r="D130" s="99"/>
      <c r="E130" s="99"/>
      <c r="F130" s="99"/>
      <c r="G130" s="99"/>
      <c r="H130" s="99"/>
      <c r="I130" s="99"/>
      <c r="J130" s="99"/>
      <c r="K130" s="99"/>
      <c r="L130" s="99"/>
      <c r="M130" s="99"/>
      <c r="N130" s="99"/>
      <c r="O130" s="101"/>
    </row>
    <row r="131" spans="1:15" ht="14.25" hidden="1" customHeight="1" x14ac:dyDescent="0.25"/>
    <row r="132" spans="1:15" ht="14.25" hidden="1" customHeight="1" x14ac:dyDescent="0.25"/>
  </sheetData>
  <sheetProtection sheet="1" objects="1" scenarios="1" selectLockedCells="1"/>
  <phoneticPr fontId="7" type="noConversion"/>
  <conditionalFormatting sqref="O30:O34">
    <cfRule type="expression" dxfId="70" priority="11">
      <formula>O30&lt;&gt;"."</formula>
    </cfRule>
  </conditionalFormatting>
  <conditionalFormatting sqref="D13">
    <cfRule type="containsText" dxfId="69" priority="10" operator="containsText" text="(Please list)">
      <formula>NOT(ISERROR(SEARCH("(Please list)",D13)))</formula>
    </cfRule>
  </conditionalFormatting>
  <conditionalFormatting sqref="C43:D49">
    <cfRule type="beginsWith" dxfId="68" priority="8" operator="beginsWith" text="Capital expenditure item">
      <formula>LEFT(C43,LEN("Capital expenditure item"))="Capital expenditure item"</formula>
    </cfRule>
  </conditionalFormatting>
  <conditionalFormatting sqref="C65:D69">
    <cfRule type="beginsWith" dxfId="67" priority="7" operator="beginsWith" text="Expense">
      <formula>LEFT(C65,LEN("Expense"))="Expense"</formula>
    </cfRule>
  </conditionalFormatting>
  <conditionalFormatting sqref="E58:K58">
    <cfRule type="containsText" dxfId="66" priority="6" operator="containsText" text="(e.g. sell land)">
      <formula>NOT(ISERROR(SEARCH("(e.g. sell land)",E58)))</formula>
    </cfRule>
  </conditionalFormatting>
  <conditionalFormatting sqref="C108:D111">
    <cfRule type="beginsWith" dxfId="65" priority="4" operator="beginsWith" text="Revenue Item">
      <formula>LEFT(C108,LEN("Revenue Item"))="Revenue Item"</formula>
    </cfRule>
  </conditionalFormatting>
  <conditionalFormatting sqref="N28">
    <cfRule type="expression" dxfId="64" priority="3">
      <formula>$K$28&lt;&gt;$D$23</formula>
    </cfRule>
  </conditionalFormatting>
  <conditionalFormatting sqref="E23">
    <cfRule type="expression" dxfId="63" priority="1">
      <formula>$E$23&lt;&gt;"-"</formula>
    </cfRule>
  </conditionalFormatting>
  <dataValidations count="8">
    <dataValidation type="date" allowBlank="1" showInputMessage="1" showErrorMessage="1" errorTitle="Invalid date" error="Please enter a specific date between 1/03/2021 and 30/06/2022" sqref="D19" xr:uid="{A141DC61-FB28-4B14-AB3B-D08995573369}">
      <formula1>44256</formula1>
      <formula2>45107</formula2>
    </dataValidation>
    <dataValidation type="date" allowBlank="1" showInputMessage="1" showErrorMessage="1" errorTitle="Invalid date" error="Please enter a specific date between 1/03/2021 and 30/09/2021" sqref="D18" xr:uid="{8BCE5BBA-DFB1-4AC9-BCB3-1577859E9F93}">
      <formula1>44256</formula1>
      <formula2>44469</formula2>
    </dataValidation>
    <dataValidation type="decimal" operator="greaterThanOrEqual" allowBlank="1" showErrorMessage="1" errorTitle="Error" error="The entry must be a number greater than or equal to 0. It can be left blank if it does not apply." sqref="F43:J53" xr:uid="{B9C4A4BE-172B-4E1D-B7CC-03D7639821C3}">
      <formula1>0</formula1>
    </dataValidation>
    <dataValidation type="decimal" allowBlank="1" showErrorMessage="1" errorTitle="Error" error="Please enter a valid percentage between 0% and 100%." sqref="E43:E53" xr:uid="{A4714221-9699-4835-BC3D-BA3D0F8C7EEC}">
      <formula1>0</formula1>
      <formula2>1</formula2>
    </dataValidation>
    <dataValidation type="decimal" allowBlank="1" showInputMessage="1" showErrorMessage="1" error="Please input a grant amount between $200,000 and $20,000,000." sqref="D23" xr:uid="{5D20C70C-8324-4C29-A902-5E1661B0B4EE}">
      <formula1>200000</formula1>
      <formula2>20000000</formula2>
    </dataValidation>
    <dataValidation type="list" allowBlank="1" showInputMessage="1" showErrorMessage="1" sqref="D29:D34" xr:uid="{3054C4BA-3E65-4C15-B46E-4A3CB2FFD581}">
      <formula1>"Business,Individual,State government agency,Commonwealth government agency,Industry association,Other"</formula1>
    </dataValidation>
    <dataValidation type="custom" allowBlank="1" showInputMessage="1" showErrorMessage="1" errorTitle="ERROR" error="Entry must be a number" sqref="E57 E73" xr:uid="{C67F5E07-5E70-4417-AA12-A8C2CAFBB9BA}">
      <formula1>ISNUMBER(E57)</formula1>
    </dataValidation>
    <dataValidation type="decimal" allowBlank="1" showInputMessage="1" showErrorMessage="1" errorTitle="ERROR" error="Entry must be a percentage between 0% and 100% (inclusive)." sqref="E65:E69 E108:E112" xr:uid="{9AA54A6E-F278-42AE-8E64-4CE1424DF02A}">
      <formula1>0</formula1>
      <formula2>1</formula2>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308D0FE-5757-43ED-98B0-D8087340A162}">
          <x14:formula1>
            <xm:f>Lists!$J$13:$J$15</xm:f>
          </x14:formula1>
          <xm:sqref>M29:M34</xm:sqref>
        </x14:dataValidation>
        <x14:dataValidation type="list" allowBlank="1" showInputMessage="1" showErrorMessage="1" xr:uid="{7D6944B3-AAB2-4FFC-8B3B-44950D01360E}">
          <x14:formula1>
            <xm:f>Lists!$B$5:$B$133</xm:f>
          </x14:formula1>
          <xm:sqref>D11</xm:sqref>
        </x14:dataValidation>
        <x14:dataValidation type="list" allowBlank="1" showInputMessage="1" showErrorMessage="1" xr:uid="{CD11FECC-B0F2-40D7-BEFC-1E6B01846E59}">
          <x14:formula1>
            <xm:f>Lists!$H$5:$H$6</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471B0-127F-44E0-B7BB-07E8CEACBC73}">
  <sheetPr>
    <tabColor theme="4"/>
    <pageSetUpPr fitToPage="1"/>
  </sheetPr>
  <dimension ref="A1:Q48"/>
  <sheetViews>
    <sheetView showGridLines="0" showRowColHeaders="0" zoomScaleNormal="100" workbookViewId="0">
      <selection activeCell="D7" sqref="D7"/>
    </sheetView>
  </sheetViews>
  <sheetFormatPr defaultColWidth="0" defaultRowHeight="13.8" zeroHeight="1" x14ac:dyDescent="0.25"/>
  <cols>
    <col min="1" max="1" width="2" style="14" customWidth="1"/>
    <col min="2" max="2" width="8.88671875" style="14" customWidth="1"/>
    <col min="3" max="3" width="58.6640625" style="14" bestFit="1" customWidth="1"/>
    <col min="4" max="9" width="10.6640625" style="14" customWidth="1"/>
    <col min="10" max="10" width="16" style="14" customWidth="1"/>
    <col min="11" max="12" width="16.44140625" style="14" customWidth="1"/>
    <col min="13" max="13" width="38.88671875" style="14" customWidth="1"/>
    <col min="14" max="14" width="2.109375" style="14" customWidth="1"/>
    <col min="15" max="17" width="0" style="14" hidden="1" customWidth="1"/>
    <col min="18" max="16384" width="8.88671875" style="14" hidden="1"/>
  </cols>
  <sheetData>
    <row r="1" spans="1:14" ht="30" customHeight="1" x14ac:dyDescent="0.25">
      <c r="A1" s="99"/>
      <c r="B1" s="99"/>
      <c r="C1" s="99"/>
      <c r="D1" s="99"/>
      <c r="E1" s="99"/>
      <c r="F1" s="99"/>
      <c r="G1" s="99"/>
      <c r="H1" s="99"/>
      <c r="I1" s="99"/>
      <c r="J1" s="99"/>
      <c r="K1" s="99"/>
      <c r="L1" s="99"/>
      <c r="M1" s="99"/>
      <c r="N1" s="99"/>
    </row>
    <row r="2" spans="1:14" ht="30" customHeight="1" x14ac:dyDescent="0.5">
      <c r="A2" s="99"/>
      <c r="B2" s="102" t="s">
        <v>3</v>
      </c>
      <c r="C2" s="99"/>
      <c r="D2" s="99"/>
      <c r="E2" s="99"/>
      <c r="F2" s="99"/>
      <c r="G2" s="99"/>
      <c r="H2" s="99"/>
      <c r="I2" s="99"/>
      <c r="J2" s="99"/>
      <c r="K2" s="99"/>
      <c r="L2" s="99"/>
      <c r="M2" s="99"/>
      <c r="N2" s="99"/>
    </row>
    <row r="3" spans="1:14" ht="30" customHeight="1" x14ac:dyDescent="0.4">
      <c r="A3" s="99"/>
      <c r="B3" s="103" t="s">
        <v>0</v>
      </c>
      <c r="C3" s="99"/>
      <c r="D3" s="99"/>
      <c r="E3" s="99"/>
      <c r="F3" s="99"/>
      <c r="G3" s="99"/>
      <c r="H3" s="99"/>
      <c r="I3" s="99"/>
      <c r="J3" s="99"/>
      <c r="K3" s="99"/>
      <c r="L3" s="99"/>
      <c r="M3" s="99"/>
      <c r="N3" s="99"/>
    </row>
    <row r="4" spans="1:14" ht="30" customHeight="1" x14ac:dyDescent="0.25">
      <c r="A4" s="99"/>
      <c r="B4" s="101"/>
      <c r="C4" s="101"/>
      <c r="D4" s="101"/>
      <c r="E4" s="99"/>
      <c r="F4" s="99"/>
      <c r="G4" s="99"/>
      <c r="H4" s="99"/>
      <c r="I4" s="99"/>
      <c r="J4" s="99"/>
      <c r="K4" s="99"/>
      <c r="L4" s="99"/>
      <c r="M4" s="99"/>
      <c r="N4" s="99"/>
    </row>
    <row r="5" spans="1:14" ht="17.399999999999999" x14ac:dyDescent="0.3">
      <c r="A5" s="99"/>
      <c r="B5" s="177" t="s">
        <v>233</v>
      </c>
      <c r="C5" s="101"/>
      <c r="D5" s="101"/>
      <c r="E5" s="99"/>
      <c r="F5" s="99"/>
      <c r="G5" s="99"/>
      <c r="H5" s="99"/>
      <c r="I5" s="99"/>
      <c r="J5" s="99"/>
      <c r="K5" s="99"/>
      <c r="L5" s="99"/>
      <c r="M5" s="99"/>
      <c r="N5" s="99"/>
    </row>
    <row r="6" spans="1:14" ht="14.25" customHeight="1" x14ac:dyDescent="0.25">
      <c r="A6" s="99"/>
      <c r="B6" s="99"/>
      <c r="C6" s="99"/>
      <c r="D6" s="99"/>
      <c r="E6" s="99"/>
      <c r="F6" s="99"/>
      <c r="G6" s="99"/>
      <c r="H6" s="99"/>
      <c r="I6" s="99"/>
      <c r="J6" s="99"/>
      <c r="K6" s="99"/>
      <c r="L6" s="99"/>
      <c r="M6" s="99"/>
      <c r="N6" s="99"/>
    </row>
    <row r="7" spans="1:14" ht="14.25" customHeight="1" x14ac:dyDescent="0.25">
      <c r="A7" s="99"/>
      <c r="B7" s="158">
        <v>1</v>
      </c>
      <c r="C7" s="106" t="s">
        <v>234</v>
      </c>
      <c r="D7" s="40"/>
      <c r="E7" s="106" t="str">
        <f>IF(D7="Yes","Please complete this section.",IF(D7="No","Please proceed to next section.","-"))</f>
        <v>-</v>
      </c>
      <c r="F7" s="106"/>
      <c r="G7" s="106"/>
      <c r="H7" s="99"/>
      <c r="I7" s="99"/>
      <c r="J7" s="99"/>
      <c r="K7" s="99"/>
      <c r="L7" s="99"/>
      <c r="M7" s="99"/>
      <c r="N7" s="99"/>
    </row>
    <row r="8" spans="1:14" x14ac:dyDescent="0.25">
      <c r="A8" s="99"/>
      <c r="B8" s="178"/>
      <c r="C8" s="101"/>
      <c r="D8" s="99"/>
      <c r="E8" s="99"/>
      <c r="F8" s="99"/>
      <c r="G8" s="99"/>
      <c r="H8" s="99"/>
      <c r="I8" s="99"/>
      <c r="J8" s="99"/>
      <c r="K8" s="99"/>
      <c r="L8" s="99"/>
      <c r="M8" s="99"/>
      <c r="N8" s="99"/>
    </row>
    <row r="9" spans="1:14" x14ac:dyDescent="0.25">
      <c r="A9" s="99"/>
      <c r="B9" s="178"/>
      <c r="C9" s="179"/>
      <c r="D9" s="99"/>
      <c r="E9" s="99"/>
      <c r="F9" s="99"/>
      <c r="G9" s="99"/>
      <c r="H9" s="99"/>
      <c r="I9" s="99"/>
      <c r="J9" s="99"/>
      <c r="K9" s="99"/>
      <c r="L9" s="99"/>
      <c r="M9" s="99"/>
      <c r="N9" s="99"/>
    </row>
    <row r="10" spans="1:14" ht="15" customHeight="1" x14ac:dyDescent="0.25">
      <c r="A10" s="99"/>
      <c r="B10" s="101"/>
      <c r="C10" s="180"/>
      <c r="D10" s="172">
        <v>1</v>
      </c>
      <c r="E10" s="172">
        <f>D10+1</f>
        <v>2</v>
      </c>
      <c r="F10" s="172">
        <f t="shared" ref="F10:H10" si="0">E10+1</f>
        <v>3</v>
      </c>
      <c r="G10" s="172">
        <f t="shared" si="0"/>
        <v>4</v>
      </c>
      <c r="H10" s="172">
        <f t="shared" si="0"/>
        <v>5</v>
      </c>
      <c r="I10" s="173" t="s">
        <v>153</v>
      </c>
      <c r="J10" s="173" t="s">
        <v>241</v>
      </c>
      <c r="K10" s="174" t="s">
        <v>315</v>
      </c>
      <c r="L10" s="174" t="s">
        <v>153</v>
      </c>
      <c r="M10" s="175" t="s">
        <v>240</v>
      </c>
      <c r="N10" s="99"/>
    </row>
    <row r="11" spans="1:14" x14ac:dyDescent="0.25">
      <c r="A11" s="99"/>
      <c r="B11" s="101"/>
      <c r="C11" s="181" t="s">
        <v>300</v>
      </c>
      <c r="D11" s="176">
        <f>Main!$F$27</f>
        <v>0</v>
      </c>
      <c r="E11" s="176">
        <f>D11+1</f>
        <v>1</v>
      </c>
      <c r="F11" s="176">
        <f>E11+1</f>
        <v>2</v>
      </c>
      <c r="G11" s="176">
        <f>F11+1</f>
        <v>3</v>
      </c>
      <c r="H11" s="176">
        <f>G11+1</f>
        <v>4</v>
      </c>
      <c r="I11" s="173"/>
      <c r="J11" s="173"/>
      <c r="K11" s="174" t="s">
        <v>316</v>
      </c>
      <c r="L11" s="174" t="s">
        <v>317</v>
      </c>
      <c r="M11" s="175"/>
      <c r="N11" s="99"/>
    </row>
    <row r="12" spans="1:14" x14ac:dyDescent="0.25">
      <c r="A12" s="99"/>
      <c r="B12" s="164">
        <f>MAX($B$7:$B11)+1</f>
        <v>2</v>
      </c>
      <c r="C12" s="182" t="s">
        <v>238</v>
      </c>
      <c r="D12" s="165"/>
      <c r="E12" s="165"/>
      <c r="F12" s="165"/>
      <c r="G12" s="165"/>
      <c r="H12" s="165"/>
      <c r="I12" s="183">
        <f>SUM(D12:H12)</f>
        <v>0</v>
      </c>
      <c r="J12" s="184">
        <f>IFERROR(I12/$I$17,0)</f>
        <v>0</v>
      </c>
      <c r="K12" s="165"/>
      <c r="L12" s="185">
        <f>I12*K12</f>
        <v>0</v>
      </c>
      <c r="M12" s="166"/>
      <c r="N12" s="99"/>
    </row>
    <row r="13" spans="1:14" x14ac:dyDescent="0.25">
      <c r="A13" s="99"/>
      <c r="B13" s="164">
        <f>MAX($B$7:$B12)+1</f>
        <v>3</v>
      </c>
      <c r="C13" s="182" t="s">
        <v>237</v>
      </c>
      <c r="D13" s="167"/>
      <c r="E13" s="167"/>
      <c r="F13" s="167"/>
      <c r="G13" s="167"/>
      <c r="H13" s="167"/>
      <c r="I13" s="183">
        <f t="shared" ref="I13:I17" si="1">SUM(D13:H13)</f>
        <v>0</v>
      </c>
      <c r="J13" s="184">
        <f t="shared" ref="J13:J17" si="2">IFERROR(I13/$I$17,0)</f>
        <v>0</v>
      </c>
      <c r="K13" s="167"/>
      <c r="L13" s="185">
        <f t="shared" ref="L13:L14" si="3">I13*K13</f>
        <v>0</v>
      </c>
      <c r="M13" s="168"/>
      <c r="N13" s="99"/>
    </row>
    <row r="14" spans="1:14" x14ac:dyDescent="0.25">
      <c r="A14" s="99"/>
      <c r="B14" s="164">
        <f>MAX($B$7:$B13)+1</f>
        <v>4</v>
      </c>
      <c r="C14" s="182" t="s">
        <v>239</v>
      </c>
      <c r="D14" s="165"/>
      <c r="E14" s="165"/>
      <c r="F14" s="165"/>
      <c r="G14" s="165"/>
      <c r="H14" s="165"/>
      <c r="I14" s="183">
        <f t="shared" si="1"/>
        <v>0</v>
      </c>
      <c r="J14" s="184">
        <f t="shared" si="2"/>
        <v>0</v>
      </c>
      <c r="K14" s="165"/>
      <c r="L14" s="185">
        <f t="shared" si="3"/>
        <v>0</v>
      </c>
      <c r="M14" s="166"/>
      <c r="N14" s="99"/>
    </row>
    <row r="15" spans="1:14" x14ac:dyDescent="0.25">
      <c r="A15" s="99"/>
      <c r="B15" s="164">
        <f>MAX($B$7:$B14)+1</f>
        <v>5</v>
      </c>
      <c r="C15" s="182" t="s">
        <v>236</v>
      </c>
      <c r="D15" s="167"/>
      <c r="E15" s="167"/>
      <c r="F15" s="167"/>
      <c r="G15" s="167"/>
      <c r="H15" s="167"/>
      <c r="I15" s="183">
        <f t="shared" si="1"/>
        <v>0</v>
      </c>
      <c r="J15" s="184">
        <f t="shared" si="2"/>
        <v>0</v>
      </c>
      <c r="K15" s="167"/>
      <c r="L15" s="169"/>
      <c r="M15" s="168"/>
      <c r="N15" s="99"/>
    </row>
    <row r="16" spans="1:14" x14ac:dyDescent="0.25">
      <c r="A16" s="99"/>
      <c r="B16" s="164">
        <f>MAX($B$7:$B15)+1</f>
        <v>6</v>
      </c>
      <c r="C16" s="186" t="s">
        <v>235</v>
      </c>
      <c r="D16" s="170"/>
      <c r="E16" s="170"/>
      <c r="F16" s="170"/>
      <c r="G16" s="170"/>
      <c r="H16" s="170"/>
      <c r="I16" s="187">
        <f t="shared" si="1"/>
        <v>0</v>
      </c>
      <c r="J16" s="188">
        <f t="shared" si="2"/>
        <v>0</v>
      </c>
      <c r="K16" s="170"/>
      <c r="L16" s="171"/>
      <c r="M16" s="166"/>
      <c r="N16" s="99"/>
    </row>
    <row r="17" spans="1:14" x14ac:dyDescent="0.25">
      <c r="A17" s="99"/>
      <c r="B17" s="164">
        <f>MAX($B$7:$B16)+1</f>
        <v>7</v>
      </c>
      <c r="C17" s="189" t="s">
        <v>308</v>
      </c>
      <c r="D17" s="190">
        <f>SUM(D12:D16)</f>
        <v>0</v>
      </c>
      <c r="E17" s="190">
        <f t="shared" ref="E17:H17" si="4">SUM(E12:E16)</f>
        <v>0</v>
      </c>
      <c r="F17" s="190">
        <f t="shared" si="4"/>
        <v>0</v>
      </c>
      <c r="G17" s="190">
        <f t="shared" si="4"/>
        <v>0</v>
      </c>
      <c r="H17" s="190">
        <f t="shared" si="4"/>
        <v>0</v>
      </c>
      <c r="I17" s="190">
        <f t="shared" si="1"/>
        <v>0</v>
      </c>
      <c r="J17" s="191">
        <f t="shared" si="2"/>
        <v>0</v>
      </c>
      <c r="K17" s="192"/>
      <c r="L17" s="193">
        <f>SUM(L12:L14)</f>
        <v>0</v>
      </c>
      <c r="M17" s="194"/>
      <c r="N17" s="99"/>
    </row>
    <row r="18" spans="1:14" x14ac:dyDescent="0.25">
      <c r="A18" s="99"/>
      <c r="B18" s="195"/>
      <c r="C18" s="99"/>
      <c r="D18" s="99"/>
      <c r="E18" s="99"/>
      <c r="F18" s="99"/>
      <c r="G18" s="99"/>
      <c r="H18" s="99"/>
      <c r="I18" s="99"/>
      <c r="J18" s="99"/>
      <c r="K18" s="99"/>
      <c r="L18" s="99"/>
      <c r="M18" s="99"/>
      <c r="N18" s="99"/>
    </row>
    <row r="19" spans="1:14" x14ac:dyDescent="0.25">
      <c r="A19" s="99"/>
      <c r="B19" s="195"/>
      <c r="C19" s="179"/>
      <c r="D19" s="99"/>
      <c r="E19" s="99"/>
      <c r="F19" s="99"/>
      <c r="G19" s="99"/>
      <c r="H19" s="99"/>
      <c r="I19" s="99"/>
      <c r="J19" s="99"/>
      <c r="K19" s="99"/>
      <c r="L19" s="99"/>
      <c r="M19" s="99"/>
      <c r="N19" s="99"/>
    </row>
    <row r="20" spans="1:14" ht="14.4" customHeight="1" x14ac:dyDescent="0.25">
      <c r="A20" s="99"/>
      <c r="B20" s="195"/>
      <c r="C20" s="180"/>
      <c r="D20" s="172">
        <v>1</v>
      </c>
      <c r="E20" s="172">
        <f>D20+1</f>
        <v>2</v>
      </c>
      <c r="F20" s="172">
        <f t="shared" ref="F20:H20" si="5">E20+1</f>
        <v>3</v>
      </c>
      <c r="G20" s="172">
        <f t="shared" si="5"/>
        <v>4</v>
      </c>
      <c r="H20" s="172">
        <f t="shared" si="5"/>
        <v>5</v>
      </c>
      <c r="I20" s="173" t="s">
        <v>153</v>
      </c>
      <c r="J20" s="173" t="s">
        <v>241</v>
      </c>
      <c r="K20" s="174" t="str">
        <f>K10</f>
        <v>Average length</v>
      </c>
      <c r="L20" s="174" t="s">
        <v>153</v>
      </c>
      <c r="M20" s="175" t="s">
        <v>240</v>
      </c>
      <c r="N20" s="99"/>
    </row>
    <row r="21" spans="1:14" x14ac:dyDescent="0.25">
      <c r="A21" s="99"/>
      <c r="B21" s="195"/>
      <c r="C21" s="181" t="s">
        <v>301</v>
      </c>
      <c r="D21" s="176">
        <f>Main!$F$27</f>
        <v>0</v>
      </c>
      <c r="E21" s="176">
        <f>D21+1</f>
        <v>1</v>
      </c>
      <c r="F21" s="176">
        <f>E21+1</f>
        <v>2</v>
      </c>
      <c r="G21" s="176">
        <f>F21+1</f>
        <v>3</v>
      </c>
      <c r="H21" s="176">
        <f>G21+1</f>
        <v>4</v>
      </c>
      <c r="I21" s="173"/>
      <c r="J21" s="173"/>
      <c r="K21" s="174" t="str">
        <f>K11</f>
        <v>of stay (nights)</v>
      </c>
      <c r="L21" s="174" t="s">
        <v>317</v>
      </c>
      <c r="M21" s="175"/>
      <c r="N21" s="99"/>
    </row>
    <row r="22" spans="1:14" x14ac:dyDescent="0.25">
      <c r="A22" s="99"/>
      <c r="B22" s="164">
        <f>MAX($B$7:$B21)+1</f>
        <v>8</v>
      </c>
      <c r="C22" s="182" t="s">
        <v>238</v>
      </c>
      <c r="D22" s="165"/>
      <c r="E22" s="165"/>
      <c r="F22" s="165"/>
      <c r="G22" s="165"/>
      <c r="H22" s="165"/>
      <c r="I22" s="183">
        <f>SUM(D22:H22)</f>
        <v>0</v>
      </c>
      <c r="J22" s="184">
        <f>IFERROR(I22/$I$27,0)</f>
        <v>0</v>
      </c>
      <c r="K22" s="165"/>
      <c r="L22" s="185">
        <f t="shared" ref="L22:L24" si="6">I22*K22</f>
        <v>0</v>
      </c>
      <c r="M22" s="166"/>
      <c r="N22" s="99"/>
    </row>
    <row r="23" spans="1:14" x14ac:dyDescent="0.25">
      <c r="A23" s="99"/>
      <c r="B23" s="164">
        <f>MAX($B$7:$B22)+1</f>
        <v>9</v>
      </c>
      <c r="C23" s="182" t="s">
        <v>237</v>
      </c>
      <c r="D23" s="167"/>
      <c r="E23" s="167"/>
      <c r="F23" s="167"/>
      <c r="G23" s="167"/>
      <c r="H23" s="167"/>
      <c r="I23" s="183">
        <f t="shared" ref="I23:I27" si="7">SUM(D23:H23)</f>
        <v>0</v>
      </c>
      <c r="J23" s="184">
        <f t="shared" ref="J23:J27" si="8">IFERROR(I23/$I$27,0)</f>
        <v>0</v>
      </c>
      <c r="K23" s="167"/>
      <c r="L23" s="185">
        <f t="shared" si="6"/>
        <v>0</v>
      </c>
      <c r="M23" s="168"/>
      <c r="N23" s="99"/>
    </row>
    <row r="24" spans="1:14" x14ac:dyDescent="0.25">
      <c r="A24" s="99"/>
      <c r="B24" s="164">
        <f>MAX($B$7:$B23)+1</f>
        <v>10</v>
      </c>
      <c r="C24" s="182" t="s">
        <v>239</v>
      </c>
      <c r="D24" s="165"/>
      <c r="E24" s="165"/>
      <c r="F24" s="165"/>
      <c r="G24" s="165"/>
      <c r="H24" s="165"/>
      <c r="I24" s="183">
        <f t="shared" si="7"/>
        <v>0</v>
      </c>
      <c r="J24" s="184">
        <f t="shared" si="8"/>
        <v>0</v>
      </c>
      <c r="K24" s="165"/>
      <c r="L24" s="185">
        <f t="shared" si="6"/>
        <v>0</v>
      </c>
      <c r="M24" s="166"/>
      <c r="N24" s="99"/>
    </row>
    <row r="25" spans="1:14" x14ac:dyDescent="0.25">
      <c r="A25" s="99"/>
      <c r="B25" s="164">
        <f>MAX($B$7:$B24)+1</f>
        <v>11</v>
      </c>
      <c r="C25" s="182" t="s">
        <v>236</v>
      </c>
      <c r="D25" s="167"/>
      <c r="E25" s="167"/>
      <c r="F25" s="167"/>
      <c r="G25" s="167"/>
      <c r="H25" s="167"/>
      <c r="I25" s="183">
        <f t="shared" si="7"/>
        <v>0</v>
      </c>
      <c r="J25" s="184">
        <f t="shared" si="8"/>
        <v>0</v>
      </c>
      <c r="K25" s="167"/>
      <c r="L25" s="169"/>
      <c r="M25" s="168"/>
      <c r="N25" s="99"/>
    </row>
    <row r="26" spans="1:14" x14ac:dyDescent="0.25">
      <c r="A26" s="99"/>
      <c r="B26" s="164">
        <f>MAX($B$7:$B25)+1</f>
        <v>12</v>
      </c>
      <c r="C26" s="186" t="s">
        <v>235</v>
      </c>
      <c r="D26" s="170"/>
      <c r="E26" s="170"/>
      <c r="F26" s="170"/>
      <c r="G26" s="170"/>
      <c r="H26" s="170"/>
      <c r="I26" s="187">
        <f t="shared" si="7"/>
        <v>0</v>
      </c>
      <c r="J26" s="188">
        <f t="shared" si="8"/>
        <v>0</v>
      </c>
      <c r="K26" s="170"/>
      <c r="L26" s="171"/>
      <c r="M26" s="166"/>
      <c r="N26" s="99"/>
    </row>
    <row r="27" spans="1:14" x14ac:dyDescent="0.25">
      <c r="A27" s="99"/>
      <c r="B27" s="164">
        <f>MAX($B$7:$B26)+1</f>
        <v>13</v>
      </c>
      <c r="C27" s="189" t="s">
        <v>309</v>
      </c>
      <c r="D27" s="190">
        <f>SUM(D22:D26)</f>
        <v>0</v>
      </c>
      <c r="E27" s="190">
        <f t="shared" ref="E27" si="9">SUM(E22:E26)</f>
        <v>0</v>
      </c>
      <c r="F27" s="190">
        <f t="shared" ref="F27" si="10">SUM(F22:F26)</f>
        <v>0</v>
      </c>
      <c r="G27" s="190">
        <f t="shared" ref="G27" si="11">SUM(G22:G26)</f>
        <v>0</v>
      </c>
      <c r="H27" s="190">
        <f t="shared" ref="H27" si="12">SUM(H22:H26)</f>
        <v>0</v>
      </c>
      <c r="I27" s="190">
        <f t="shared" si="7"/>
        <v>0</v>
      </c>
      <c r="J27" s="191">
        <f t="shared" si="8"/>
        <v>0</v>
      </c>
      <c r="K27" s="192"/>
      <c r="L27" s="193">
        <f>SUM(L22:L24)</f>
        <v>0</v>
      </c>
      <c r="M27" s="194"/>
      <c r="N27" s="99"/>
    </row>
    <row r="28" spans="1:14" x14ac:dyDescent="0.25">
      <c r="A28" s="99"/>
      <c r="B28" s="99"/>
      <c r="C28" s="99"/>
      <c r="D28" s="99"/>
      <c r="E28" s="99"/>
      <c r="F28" s="99"/>
      <c r="G28" s="99"/>
      <c r="H28" s="99"/>
      <c r="I28" s="99"/>
      <c r="J28" s="99"/>
      <c r="K28" s="99"/>
      <c r="L28" s="99"/>
      <c r="M28" s="99"/>
      <c r="N28" s="99"/>
    </row>
    <row r="29" spans="1:14" x14ac:dyDescent="0.25">
      <c r="A29" s="99"/>
      <c r="B29" s="99"/>
      <c r="C29" s="99"/>
      <c r="D29" s="99"/>
      <c r="E29" s="99"/>
      <c r="F29" s="99"/>
      <c r="G29" s="99"/>
      <c r="H29" s="99"/>
      <c r="I29" s="99"/>
      <c r="J29" s="99"/>
      <c r="K29" s="99"/>
      <c r="L29" s="99"/>
      <c r="M29" s="99"/>
      <c r="N29" s="99"/>
    </row>
    <row r="30" spans="1:14" x14ac:dyDescent="0.25">
      <c r="A30" s="99"/>
      <c r="B30" s="99"/>
      <c r="C30" s="99"/>
      <c r="D30" s="99"/>
      <c r="E30" s="99"/>
      <c r="F30" s="99"/>
      <c r="G30" s="99"/>
      <c r="H30" s="99"/>
      <c r="I30" s="99"/>
      <c r="J30" s="99"/>
      <c r="K30" s="99"/>
      <c r="L30" s="99"/>
      <c r="M30" s="99"/>
      <c r="N30" s="99"/>
    </row>
    <row r="31" spans="1:14" x14ac:dyDescent="0.25">
      <c r="A31" s="99"/>
      <c r="B31" s="99"/>
      <c r="C31" s="99"/>
      <c r="D31" s="99"/>
      <c r="E31" s="99"/>
      <c r="F31" s="99"/>
      <c r="G31" s="99"/>
      <c r="H31" s="99"/>
      <c r="I31" s="99"/>
      <c r="J31" s="99"/>
      <c r="K31" s="99"/>
      <c r="L31" s="99"/>
      <c r="M31" s="99"/>
      <c r="N31" s="99"/>
    </row>
    <row r="32" spans="1:14" x14ac:dyDescent="0.25">
      <c r="A32" s="99"/>
      <c r="B32" s="99"/>
      <c r="C32" s="99"/>
      <c r="D32" s="99"/>
      <c r="E32" s="99"/>
      <c r="F32" s="99"/>
      <c r="G32" s="99"/>
      <c r="H32" s="99"/>
      <c r="I32" s="99"/>
      <c r="J32" s="99"/>
      <c r="K32" s="99"/>
      <c r="L32" s="99"/>
      <c r="M32" s="99"/>
      <c r="N32" s="99"/>
    </row>
    <row r="33" spans="1:14" x14ac:dyDescent="0.25">
      <c r="A33" s="99"/>
      <c r="B33" s="99"/>
      <c r="C33" s="99"/>
      <c r="D33" s="99"/>
      <c r="E33" s="99"/>
      <c r="F33" s="99"/>
      <c r="G33" s="99"/>
      <c r="H33" s="99"/>
      <c r="I33" s="99"/>
      <c r="J33" s="99"/>
      <c r="K33" s="99"/>
      <c r="L33" s="99"/>
      <c r="M33" s="99"/>
      <c r="N33" s="99"/>
    </row>
    <row r="34" spans="1:14" x14ac:dyDescent="0.25">
      <c r="A34" s="99"/>
      <c r="B34" s="99"/>
      <c r="C34" s="99"/>
      <c r="D34" s="99"/>
      <c r="E34" s="99"/>
      <c r="F34" s="99"/>
      <c r="G34" s="99"/>
      <c r="H34" s="99"/>
      <c r="I34" s="99"/>
      <c r="J34" s="99"/>
      <c r="K34" s="99"/>
      <c r="L34" s="99"/>
      <c r="M34" s="99"/>
      <c r="N34" s="99"/>
    </row>
    <row r="35" spans="1:14" x14ac:dyDescent="0.25">
      <c r="A35" s="99"/>
      <c r="B35" s="99"/>
      <c r="C35" s="99"/>
      <c r="D35" s="99"/>
      <c r="E35" s="99"/>
      <c r="F35" s="99"/>
      <c r="G35" s="99"/>
      <c r="H35" s="99"/>
      <c r="I35" s="99"/>
      <c r="J35" s="99"/>
      <c r="K35" s="99"/>
      <c r="L35" s="99"/>
      <c r="M35" s="99"/>
      <c r="N35" s="99"/>
    </row>
    <row r="36" spans="1:14" hidden="1" x14ac:dyDescent="0.25"/>
    <row r="37" spans="1:14" hidden="1" x14ac:dyDescent="0.25"/>
    <row r="38" spans="1:14" hidden="1" x14ac:dyDescent="0.25"/>
    <row r="39" spans="1:14" hidden="1" x14ac:dyDescent="0.25"/>
    <row r="40" spans="1:14" hidden="1" x14ac:dyDescent="0.25"/>
    <row r="41" spans="1:14" hidden="1" x14ac:dyDescent="0.25"/>
    <row r="42" spans="1:14" hidden="1" x14ac:dyDescent="0.25"/>
    <row r="43" spans="1:14" hidden="1" x14ac:dyDescent="0.25"/>
    <row r="44" spans="1:14" hidden="1" x14ac:dyDescent="0.25"/>
    <row r="45" spans="1:14" hidden="1" x14ac:dyDescent="0.25"/>
    <row r="46" spans="1:14" hidden="1" x14ac:dyDescent="0.25"/>
    <row r="47" spans="1:14" hidden="1" x14ac:dyDescent="0.25"/>
    <row r="48" spans="1:14" hidden="1" x14ac:dyDescent="0.25"/>
  </sheetData>
  <sheetProtection algorithmName="SHA-512" hashValue="IgOw3WWwiw8IQ7FWI/4sXWkWvIWdcLRcyUQQH781lKwb5Y/4IXV8EtjIwVLvz8UMrg4XE8nBgPZmPjltm7RYDw==" saltValue="tsOzsqpgdws4NTFlimGeHA==" spinCount="100000" sheet="1" objects="1" scenarios="1" selectLockedCells="1"/>
  <conditionalFormatting sqref="C12:M17 C22:M27">
    <cfRule type="expression" dxfId="62" priority="2">
      <formula>$D$7="Yes"</formula>
    </cfRule>
  </conditionalFormatting>
  <conditionalFormatting sqref="D10:M11 D20:M21">
    <cfRule type="expression" dxfId="61" priority="1">
      <formula>$D$7="Yes"</formula>
    </cfRule>
  </conditionalFormatting>
  <dataValidations count="2">
    <dataValidation type="list" showInputMessage="1" showErrorMessage="1" error="Please input either &quot;Yes&quot; or &quot;No&quot;." sqref="D7" xr:uid="{442B01F0-3A53-401E-94E9-2AED3A29596E}">
      <formula1>"Yes, No"</formula1>
    </dataValidation>
    <dataValidation type="custom" allowBlank="1" showInputMessage="1" showErrorMessage="1" errorTitle="ERROR" error="Entry must be a number" sqref="D12:H16 K12:K16" xr:uid="{6B16255F-2EFB-4617-A7C1-674231E404CC}">
      <formula1>ISNUMBER(D12)</formula1>
    </dataValidation>
  </dataValidations>
  <pageMargins left="0.70866141732283472" right="0.70866141732283472" top="0.74803149606299213" bottom="0.74803149606299213" header="0.31496062992125984" footer="0.31496062992125984"/>
  <pageSetup paperSize="9" scale="3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D3C87-AAA6-468D-8739-5549C57A89F4}">
  <sheetPr>
    <tabColor theme="0"/>
  </sheetPr>
  <dimension ref="A1:S42"/>
  <sheetViews>
    <sheetView showGridLines="0" showRowColHeaders="0" workbookViewId="0">
      <selection activeCell="E7" sqref="E7"/>
    </sheetView>
  </sheetViews>
  <sheetFormatPr defaultColWidth="0" defaultRowHeight="13.8" zeroHeight="1" x14ac:dyDescent="0.25"/>
  <cols>
    <col min="1" max="1" width="2.6640625" style="12" customWidth="1"/>
    <col min="2" max="2" width="8.88671875" style="12" customWidth="1"/>
    <col min="3" max="3" width="57.44140625" style="12" customWidth="1"/>
    <col min="4" max="4" width="11.109375" style="12" customWidth="1"/>
    <col min="5" max="5" width="8.88671875" style="12" customWidth="1"/>
    <col min="6" max="6" width="10.44140625" style="12" bestFit="1" customWidth="1"/>
    <col min="7" max="7" width="11.109375" style="12" customWidth="1"/>
    <col min="8" max="13" width="8.88671875" style="12" customWidth="1"/>
    <col min="14" max="19" width="0" style="13" hidden="1" customWidth="1"/>
    <col min="20" max="16384" width="8.88671875" style="13" hidden="1"/>
  </cols>
  <sheetData>
    <row r="1" spans="1:13" ht="30" customHeight="1" x14ac:dyDescent="0.25">
      <c r="A1" s="209"/>
      <c r="B1" s="209"/>
      <c r="C1" s="209"/>
      <c r="D1" s="209"/>
      <c r="E1" s="209"/>
      <c r="F1" s="209"/>
      <c r="G1" s="209"/>
      <c r="H1" s="209"/>
      <c r="I1" s="99"/>
      <c r="J1" s="99"/>
      <c r="K1" s="99"/>
      <c r="L1" s="99"/>
      <c r="M1" s="99"/>
    </row>
    <row r="2" spans="1:13" ht="30" customHeight="1" x14ac:dyDescent="0.5">
      <c r="A2" s="209"/>
      <c r="B2" s="210" t="s">
        <v>3</v>
      </c>
      <c r="C2" s="209"/>
      <c r="D2" s="209"/>
      <c r="E2" s="209"/>
      <c r="F2" s="209"/>
      <c r="G2" s="209"/>
      <c r="H2" s="209"/>
      <c r="I2" s="99"/>
      <c r="J2" s="99"/>
      <c r="K2" s="99"/>
      <c r="L2" s="99"/>
      <c r="M2" s="99"/>
    </row>
    <row r="3" spans="1:13" ht="30" customHeight="1" x14ac:dyDescent="0.4">
      <c r="A3" s="209"/>
      <c r="B3" s="211" t="s">
        <v>0</v>
      </c>
      <c r="C3" s="209"/>
      <c r="D3" s="209"/>
      <c r="E3" s="209"/>
      <c r="F3" s="209"/>
      <c r="G3" s="209"/>
      <c r="H3" s="209"/>
      <c r="I3" s="99"/>
      <c r="J3" s="99"/>
      <c r="K3" s="99"/>
      <c r="L3" s="99"/>
      <c r="M3" s="99"/>
    </row>
    <row r="4" spans="1:13" ht="30" customHeight="1" x14ac:dyDescent="0.25">
      <c r="A4" s="209"/>
      <c r="B4" s="212"/>
      <c r="C4" s="212"/>
      <c r="D4" s="212"/>
      <c r="E4" s="212"/>
      <c r="F4" s="209"/>
      <c r="G4" s="209"/>
      <c r="H4" s="209"/>
      <c r="I4" s="99"/>
      <c r="J4" s="99"/>
      <c r="K4" s="99"/>
      <c r="L4" s="99"/>
      <c r="M4" s="99"/>
    </row>
    <row r="5" spans="1:13" ht="17.399999999999999" x14ac:dyDescent="0.3">
      <c r="A5" s="209"/>
      <c r="B5" s="213" t="s">
        <v>242</v>
      </c>
      <c r="C5" s="212"/>
      <c r="D5" s="212"/>
      <c r="E5" s="212"/>
      <c r="F5" s="209"/>
      <c r="G5" s="209"/>
      <c r="H5" s="209"/>
      <c r="I5" s="99"/>
      <c r="J5" s="99"/>
      <c r="K5" s="99"/>
      <c r="L5" s="99"/>
      <c r="M5" s="99"/>
    </row>
    <row r="6" spans="1:13" ht="14.25" customHeight="1" x14ac:dyDescent="0.25">
      <c r="A6" s="212"/>
      <c r="B6" s="212"/>
      <c r="C6" s="212"/>
      <c r="D6" s="212"/>
      <c r="E6" s="212"/>
      <c r="F6" s="212"/>
      <c r="G6" s="209"/>
      <c r="H6" s="209"/>
      <c r="I6" s="99"/>
      <c r="J6" s="99"/>
      <c r="K6" s="99"/>
      <c r="L6" s="99"/>
      <c r="M6" s="99"/>
    </row>
    <row r="7" spans="1:13" ht="14.25" customHeight="1" x14ac:dyDescent="0.25">
      <c r="A7" s="212"/>
      <c r="B7" s="196">
        <v>1</v>
      </c>
      <c r="C7" s="214" t="s">
        <v>243</v>
      </c>
      <c r="D7" s="214"/>
      <c r="E7" s="198"/>
      <c r="F7" s="106" t="str">
        <f>IF(E7="Yes","Please complete this section.",IF(E7="No","Please proceed to next section.","-"))</f>
        <v>-</v>
      </c>
      <c r="G7" s="209"/>
      <c r="H7" s="209"/>
      <c r="I7" s="209"/>
      <c r="J7" s="209"/>
      <c r="K7" s="209"/>
      <c r="L7" s="209"/>
      <c r="M7" s="209"/>
    </row>
    <row r="8" spans="1:13" x14ac:dyDescent="0.25">
      <c r="A8" s="212"/>
      <c r="B8" s="196">
        <f>MAX($B$7:$B7)+1</f>
        <v>2</v>
      </c>
      <c r="C8" s="214" t="s">
        <v>230</v>
      </c>
      <c r="D8" s="214"/>
      <c r="E8" s="197"/>
      <c r="F8" s="212"/>
      <c r="G8" s="209"/>
      <c r="H8" s="209"/>
      <c r="I8" s="209"/>
      <c r="J8" s="209"/>
      <c r="K8" s="209"/>
      <c r="L8" s="209"/>
      <c r="M8" s="209"/>
    </row>
    <row r="9" spans="1:13" x14ac:dyDescent="0.25">
      <c r="A9" s="209"/>
      <c r="B9" s="209"/>
      <c r="C9" s="209"/>
      <c r="D9" s="209"/>
      <c r="E9" s="209"/>
      <c r="F9" s="209"/>
      <c r="G9" s="209"/>
      <c r="H9" s="209"/>
      <c r="I9" s="209"/>
      <c r="J9" s="209"/>
      <c r="K9" s="209"/>
      <c r="L9" s="209"/>
      <c r="M9" s="209"/>
    </row>
    <row r="10" spans="1:13" x14ac:dyDescent="0.25">
      <c r="A10" s="209"/>
      <c r="B10" s="209"/>
      <c r="C10" s="209"/>
      <c r="D10" s="209"/>
      <c r="E10" s="209"/>
      <c r="F10" s="209"/>
      <c r="G10" s="209"/>
      <c r="H10" s="209"/>
      <c r="I10" s="209"/>
      <c r="J10" s="209"/>
      <c r="K10" s="209"/>
      <c r="L10" s="209"/>
      <c r="M10" s="209"/>
    </row>
    <row r="11" spans="1:13" x14ac:dyDescent="0.25">
      <c r="A11" s="209"/>
      <c r="B11" s="209"/>
      <c r="C11" s="215" t="s">
        <v>261</v>
      </c>
      <c r="D11" s="209"/>
      <c r="E11" s="209"/>
      <c r="F11" s="209"/>
      <c r="G11" s="209"/>
      <c r="H11" s="209"/>
      <c r="I11" s="209"/>
      <c r="J11" s="209"/>
      <c r="K11" s="209"/>
      <c r="L11" s="209"/>
      <c r="M11" s="209"/>
    </row>
    <row r="12" spans="1:13" x14ac:dyDescent="0.25">
      <c r="A12" s="209"/>
      <c r="B12" s="196">
        <f>MAX($B$7:$B11)+1</f>
        <v>3</v>
      </c>
      <c r="C12" s="216" t="s">
        <v>255</v>
      </c>
      <c r="D12" s="204"/>
      <c r="E12" s="205" t="s">
        <v>256</v>
      </c>
      <c r="F12" s="206"/>
      <c r="G12" s="216"/>
      <c r="H12" s="217" t="str">
        <f>IFERROR(TEXT(ROUND(D12*$L$14,2),"#,##0.00")&amp;" kilometres per year","-")</f>
        <v>-</v>
      </c>
      <c r="I12" s="216"/>
      <c r="J12" s="216"/>
      <c r="K12" s="209"/>
      <c r="L12" s="218" t="e">
        <f>D12*$L$14</f>
        <v>#N/A</v>
      </c>
      <c r="M12" s="209"/>
    </row>
    <row r="13" spans="1:13" x14ac:dyDescent="0.25">
      <c r="A13" s="209"/>
      <c r="B13" s="196">
        <f>MAX($B$7:$B12)+1</f>
        <v>4</v>
      </c>
      <c r="C13" s="216" t="s">
        <v>257</v>
      </c>
      <c r="D13" s="204"/>
      <c r="E13" s="205" t="s">
        <v>258</v>
      </c>
      <c r="F13" s="206"/>
      <c r="G13" s="216"/>
      <c r="H13" s="217" t="str">
        <f>IFERROR(ROUND(D13*$L$14/60,0)&amp;" hr(s), "&amp;ROUND(MOD(D13*$L$14,60),0)&amp;" min(s) per year","-")</f>
        <v>-</v>
      </c>
      <c r="I13" s="216"/>
      <c r="J13" s="216"/>
      <c r="K13" s="209"/>
      <c r="L13" s="218" t="e">
        <f>D13*$L$14</f>
        <v>#N/A</v>
      </c>
      <c r="M13" s="209"/>
    </row>
    <row r="14" spans="1:13" x14ac:dyDescent="0.25">
      <c r="A14" s="209"/>
      <c r="B14" s="196">
        <f>MAX($B$7:$B13)+1</f>
        <v>5</v>
      </c>
      <c r="C14" s="216" t="s">
        <v>262</v>
      </c>
      <c r="D14" s="204"/>
      <c r="E14" s="205" t="s">
        <v>259</v>
      </c>
      <c r="F14" s="206"/>
      <c r="G14" s="207"/>
      <c r="H14" s="217" t="str">
        <f>IFERROR(TEXT(ROUND(D14*INDEX(Lists!$K$5:$K$8,MATCH(Travel!$G$14,Lists!$J$5:$J$8,0)),2),"#,##0.00")&amp;" trip(s) per year","-")</f>
        <v>-</v>
      </c>
      <c r="I14" s="216"/>
      <c r="J14" s="216"/>
      <c r="K14" s="209"/>
      <c r="L14" s="199" t="e">
        <f>D14*INDEX(Lists!$K$5:$K$8,MATCH(Travel!$G$14,Lists!$J$5:$J$8,0))</f>
        <v>#N/A</v>
      </c>
      <c r="M14" s="209"/>
    </row>
    <row r="15" spans="1:13" x14ac:dyDescent="0.25">
      <c r="A15" s="209"/>
      <c r="B15" s="209"/>
      <c r="C15" s="209"/>
      <c r="D15" s="209"/>
      <c r="E15" s="209"/>
      <c r="F15" s="209"/>
      <c r="G15" s="209"/>
      <c r="H15" s="209"/>
      <c r="I15" s="209"/>
      <c r="J15" s="209"/>
      <c r="K15" s="209"/>
      <c r="L15" s="209"/>
      <c r="M15" s="209"/>
    </row>
    <row r="16" spans="1:13" x14ac:dyDescent="0.25">
      <c r="A16" s="209"/>
      <c r="B16" s="219"/>
      <c r="C16" s="220" t="s">
        <v>266</v>
      </c>
      <c r="D16" s="221"/>
      <c r="E16" s="209"/>
      <c r="F16" s="209"/>
      <c r="G16" s="209"/>
      <c r="H16" s="209"/>
      <c r="I16" s="209"/>
      <c r="J16" s="209"/>
      <c r="K16" s="209"/>
      <c r="L16" s="209"/>
      <c r="M16" s="209"/>
    </row>
    <row r="17" spans="1:13" ht="97.5" customHeight="1" x14ac:dyDescent="0.25">
      <c r="A17" s="209"/>
      <c r="B17" s="201">
        <f>MAX($B$7:$B16)+1</f>
        <v>6</v>
      </c>
      <c r="C17" s="208"/>
      <c r="D17" s="212"/>
      <c r="E17" s="209"/>
      <c r="F17" s="209"/>
      <c r="G17" s="209"/>
      <c r="H17" s="209"/>
      <c r="I17" s="209"/>
      <c r="J17" s="209"/>
      <c r="K17" s="209"/>
      <c r="L17" s="209"/>
      <c r="M17" s="209"/>
    </row>
    <row r="18" spans="1:13" x14ac:dyDescent="0.25">
      <c r="A18" s="209"/>
      <c r="B18" s="209"/>
      <c r="C18" s="209"/>
      <c r="D18" s="209"/>
      <c r="E18" s="209"/>
      <c r="F18" s="209"/>
      <c r="G18" s="209"/>
      <c r="H18" s="209"/>
      <c r="I18" s="209"/>
      <c r="J18" s="209"/>
      <c r="K18" s="209"/>
      <c r="L18" s="209"/>
      <c r="M18" s="209"/>
    </row>
    <row r="19" spans="1:13" x14ac:dyDescent="0.25">
      <c r="A19" s="209"/>
      <c r="B19" s="209"/>
      <c r="C19" s="209"/>
      <c r="D19" s="209"/>
      <c r="E19" s="209"/>
      <c r="F19" s="209"/>
      <c r="G19" s="209"/>
      <c r="H19" s="209"/>
      <c r="I19" s="209"/>
      <c r="J19" s="209"/>
      <c r="K19" s="209"/>
      <c r="L19" s="209"/>
      <c r="M19" s="209"/>
    </row>
    <row r="20" spans="1:13" x14ac:dyDescent="0.25">
      <c r="A20" s="209"/>
      <c r="B20" s="209"/>
      <c r="C20" s="215" t="s">
        <v>260</v>
      </c>
      <c r="D20" s="215"/>
      <c r="E20" s="209"/>
      <c r="F20" s="209"/>
      <c r="G20" s="209"/>
      <c r="H20" s="209"/>
      <c r="I20" s="209"/>
      <c r="J20" s="209"/>
      <c r="K20" s="209"/>
      <c r="L20" s="209"/>
      <c r="M20" s="209"/>
    </row>
    <row r="21" spans="1:13" x14ac:dyDescent="0.25">
      <c r="A21" s="209"/>
      <c r="B21" s="209"/>
      <c r="C21" s="222" t="s">
        <v>250</v>
      </c>
      <c r="D21" s="222"/>
      <c r="E21" s="223"/>
      <c r="F21" s="223"/>
      <c r="G21" s="224"/>
      <c r="H21" s="224"/>
      <c r="I21" s="224"/>
      <c r="J21" s="224"/>
      <c r="K21" s="224"/>
      <c r="L21" s="224"/>
      <c r="M21" s="209"/>
    </row>
    <row r="22" spans="1:13" x14ac:dyDescent="0.25">
      <c r="A22" s="209"/>
      <c r="B22" s="209"/>
      <c r="C22" s="225" t="s">
        <v>252</v>
      </c>
      <c r="D22" s="226" t="s">
        <v>251</v>
      </c>
      <c r="E22" s="224"/>
      <c r="F22" s="224"/>
      <c r="G22" s="224"/>
      <c r="H22" s="224"/>
      <c r="I22" s="224"/>
      <c r="J22" s="224"/>
      <c r="K22" s="224"/>
      <c r="L22" s="224"/>
      <c r="M22" s="209"/>
    </row>
    <row r="23" spans="1:13" x14ac:dyDescent="0.25">
      <c r="A23" s="209"/>
      <c r="B23" s="209"/>
      <c r="C23" s="225" t="s">
        <v>253</v>
      </c>
      <c r="D23" s="226" t="s">
        <v>254</v>
      </c>
      <c r="E23" s="224"/>
      <c r="F23" s="224"/>
      <c r="G23" s="224"/>
      <c r="H23" s="224"/>
      <c r="I23" s="224"/>
      <c r="J23" s="224"/>
      <c r="K23" s="224"/>
      <c r="L23" s="224"/>
      <c r="M23" s="209"/>
    </row>
    <row r="24" spans="1:13" x14ac:dyDescent="0.25">
      <c r="A24" s="209"/>
      <c r="B24" s="196">
        <f>MAX($B$7:$B23)+1</f>
        <v>7</v>
      </c>
      <c r="C24" s="216" t="s">
        <v>245</v>
      </c>
      <c r="D24" s="216"/>
      <c r="E24" s="204"/>
      <c r="F24" s="216" t="s">
        <v>249</v>
      </c>
      <c r="G24" s="209"/>
      <c r="H24" s="209"/>
      <c r="I24" s="209"/>
      <c r="J24" s="209"/>
      <c r="K24" s="209"/>
      <c r="L24" s="209"/>
      <c r="M24" s="209"/>
    </row>
    <row r="25" spans="1:13" x14ac:dyDescent="0.25">
      <c r="A25" s="209"/>
      <c r="B25" s="196">
        <f>MAX($B$7:$B24)+1</f>
        <v>8</v>
      </c>
      <c r="C25" s="216" t="s">
        <v>247</v>
      </c>
      <c r="D25" s="216"/>
      <c r="E25" s="204"/>
      <c r="F25" s="216" t="s">
        <v>249</v>
      </c>
      <c r="G25" s="209"/>
      <c r="H25" s="209"/>
      <c r="I25" s="209"/>
      <c r="J25" s="209"/>
      <c r="K25" s="209"/>
      <c r="L25" s="209"/>
      <c r="M25" s="209"/>
    </row>
    <row r="26" spans="1:13" x14ac:dyDescent="0.25">
      <c r="A26" s="209"/>
      <c r="B26" s="196">
        <f>MAX($B$7:$B25)+1</f>
        <v>9</v>
      </c>
      <c r="C26" s="216" t="s">
        <v>248</v>
      </c>
      <c r="D26" s="216"/>
      <c r="E26" s="204"/>
      <c r="F26" s="216" t="s">
        <v>249</v>
      </c>
      <c r="G26" s="209"/>
      <c r="H26" s="209"/>
      <c r="I26" s="209"/>
      <c r="J26" s="209"/>
      <c r="K26" s="209"/>
      <c r="L26" s="209"/>
      <c r="M26" s="209"/>
    </row>
    <row r="27" spans="1:13" x14ac:dyDescent="0.25">
      <c r="A27" s="209"/>
      <c r="B27" s="209"/>
      <c r="C27" s="209"/>
      <c r="D27" s="209"/>
      <c r="E27" s="209"/>
      <c r="F27" s="209"/>
      <c r="G27" s="209"/>
      <c r="H27" s="209"/>
      <c r="I27" s="209"/>
      <c r="J27" s="209"/>
      <c r="K27" s="209"/>
      <c r="L27" s="209"/>
      <c r="M27" s="209"/>
    </row>
    <row r="28" spans="1:13" x14ac:dyDescent="0.25">
      <c r="A28" s="209"/>
      <c r="B28" s="219"/>
      <c r="C28" s="227" t="s">
        <v>266</v>
      </c>
      <c r="D28" s="221"/>
      <c r="E28" s="209"/>
      <c r="F28" s="209"/>
      <c r="G28" s="209"/>
      <c r="H28" s="209"/>
      <c r="I28" s="209"/>
      <c r="J28" s="209"/>
      <c r="K28" s="209"/>
      <c r="L28" s="209"/>
      <c r="M28" s="209"/>
    </row>
    <row r="29" spans="1:13" ht="85.95" customHeight="1" x14ac:dyDescent="0.25">
      <c r="A29" s="209"/>
      <c r="B29" s="201">
        <f>MAX($B$7:$B28)+1</f>
        <v>10</v>
      </c>
      <c r="C29" s="208"/>
      <c r="D29" s="228"/>
      <c r="E29" s="209"/>
      <c r="F29" s="209"/>
      <c r="G29" s="209"/>
      <c r="H29" s="209"/>
      <c r="I29" s="209"/>
      <c r="J29" s="209"/>
      <c r="K29" s="209"/>
      <c r="L29" s="209"/>
      <c r="M29" s="209"/>
    </row>
    <row r="30" spans="1:13" x14ac:dyDescent="0.25">
      <c r="A30" s="209"/>
      <c r="B30" s="209"/>
      <c r="C30" s="209"/>
      <c r="D30" s="209"/>
      <c r="E30" s="209"/>
      <c r="F30" s="209"/>
      <c r="G30" s="209"/>
      <c r="H30" s="209"/>
      <c r="I30" s="209"/>
      <c r="J30" s="209"/>
      <c r="K30" s="209"/>
      <c r="L30" s="209"/>
      <c r="M30" s="209"/>
    </row>
    <row r="31" spans="1:13" x14ac:dyDescent="0.25">
      <c r="A31" s="209"/>
      <c r="B31" s="209"/>
      <c r="C31" s="209"/>
      <c r="D31" s="209"/>
      <c r="E31" s="209"/>
      <c r="F31" s="209"/>
      <c r="G31" s="209"/>
      <c r="H31" s="209"/>
      <c r="I31" s="209"/>
      <c r="J31" s="209"/>
      <c r="K31" s="209"/>
      <c r="L31" s="209"/>
      <c r="M31" s="209"/>
    </row>
    <row r="32" spans="1:13" x14ac:dyDescent="0.25">
      <c r="A32" s="209"/>
      <c r="B32" s="209"/>
      <c r="C32" s="209"/>
      <c r="D32" s="209"/>
      <c r="E32" s="209"/>
      <c r="F32" s="209"/>
      <c r="G32" s="209"/>
      <c r="H32" s="209"/>
      <c r="I32" s="209"/>
      <c r="J32" s="209"/>
      <c r="K32" s="209"/>
      <c r="L32" s="209"/>
      <c r="M32" s="209"/>
    </row>
    <row r="33" spans="1:13" x14ac:dyDescent="0.25">
      <c r="A33" s="209"/>
      <c r="B33" s="209"/>
      <c r="C33" s="209"/>
      <c r="D33" s="209"/>
      <c r="E33" s="209"/>
      <c r="F33" s="209"/>
      <c r="G33" s="209"/>
      <c r="H33" s="209"/>
      <c r="I33" s="209"/>
      <c r="J33" s="209"/>
      <c r="K33" s="209"/>
      <c r="L33" s="209"/>
      <c r="M33" s="209"/>
    </row>
    <row r="34" spans="1:13" x14ac:dyDescent="0.25">
      <c r="A34" s="209"/>
      <c r="B34" s="209"/>
      <c r="C34" s="209"/>
      <c r="D34" s="209"/>
      <c r="E34" s="209"/>
      <c r="F34" s="209"/>
      <c r="G34" s="209"/>
      <c r="H34" s="209"/>
      <c r="I34" s="209"/>
      <c r="J34" s="209"/>
      <c r="K34" s="209"/>
      <c r="L34" s="209"/>
      <c r="M34" s="209"/>
    </row>
    <row r="35" spans="1:13" x14ac:dyDescent="0.25">
      <c r="A35" s="209"/>
      <c r="B35" s="209"/>
      <c r="C35" s="209"/>
      <c r="D35" s="209"/>
      <c r="E35" s="209"/>
      <c r="F35" s="209"/>
      <c r="G35" s="209"/>
      <c r="H35" s="209"/>
      <c r="I35" s="209"/>
      <c r="J35" s="209"/>
      <c r="K35" s="209"/>
      <c r="L35" s="209"/>
      <c r="M35" s="209"/>
    </row>
    <row r="36" spans="1:13" x14ac:dyDescent="0.25">
      <c r="A36" s="209"/>
      <c r="B36" s="209"/>
      <c r="C36" s="209"/>
      <c r="D36" s="209"/>
      <c r="E36" s="209"/>
      <c r="F36" s="209"/>
      <c r="G36" s="209"/>
      <c r="H36" s="209"/>
      <c r="I36" s="209"/>
      <c r="J36" s="209"/>
      <c r="K36" s="209"/>
      <c r="L36" s="209"/>
      <c r="M36" s="209"/>
    </row>
    <row r="37" spans="1:13" x14ac:dyDescent="0.25">
      <c r="A37" s="209"/>
      <c r="B37" s="209"/>
      <c r="C37" s="209"/>
      <c r="D37" s="209"/>
      <c r="E37" s="209"/>
      <c r="F37" s="209"/>
      <c r="G37" s="209"/>
      <c r="H37" s="209"/>
      <c r="I37" s="209"/>
      <c r="J37" s="209"/>
      <c r="K37" s="209"/>
      <c r="L37" s="209"/>
      <c r="M37" s="209"/>
    </row>
    <row r="38" spans="1:13" hidden="1" x14ac:dyDescent="0.25"/>
    <row r="39" spans="1:13" hidden="1" x14ac:dyDescent="0.25"/>
    <row r="40" spans="1:13" hidden="1" x14ac:dyDescent="0.25"/>
    <row r="41" spans="1:13" hidden="1" x14ac:dyDescent="0.25"/>
    <row r="42" spans="1:13" hidden="1" x14ac:dyDescent="0.25"/>
  </sheetData>
  <sheetProtection algorithmName="SHA-512" hashValue="Tsr06Wdm2s49b3RvrwyQcCwaTmdqIVv7Hv7WgsnXsrNEHNDQ3h7aCGRtbAhJ/1gJ6KS20pKHJiAcJXVUiQNP+g==" saltValue="uyw5CvU566NDeLZsdyjOWg==" spinCount="100000" sheet="1" objects="1" scenarios="1" selectLockedCells="1"/>
  <conditionalFormatting sqref="C12:J14 C16:C17 C21:C23 D21:F21 C24:F26 C28:C29">
    <cfRule type="expression" dxfId="60" priority="1">
      <formula>$E$7="Yes"</formula>
    </cfRule>
  </conditionalFormatting>
  <dataValidations count="3">
    <dataValidation type="list" showInputMessage="1" showErrorMessage="1" error="Please input either &quot;Yes&quot; or &quot;No&quot;." sqref="E7" xr:uid="{A513913A-8B77-4B37-855E-258800D60F8A}">
      <formula1>"Yes, No"</formula1>
    </dataValidation>
    <dataValidation operator="greaterThanOrEqual" allowBlank="1" showInputMessage="1" showErrorMessage="1" error="Please insert a valid number." sqref="C17 C29:D29" xr:uid="{63065A4F-BC9D-4D93-BE02-E0DB70775718}"/>
    <dataValidation type="custom" allowBlank="1" showInputMessage="1" showErrorMessage="1" errorTitle="ERROR" error="Entry must be a number" sqref="D12:D14 E24:E26 E8" xr:uid="{99942461-31BB-48E3-9049-D6D85D623811}">
      <formula1>ISNUMBER(D8)</formula1>
    </dataValidation>
  </dataValidations>
  <hyperlinks>
    <hyperlink ref="D22" r:id="rId1" xr:uid="{B525D0A3-8074-49A3-B3D0-4146306E45DC}"/>
    <hyperlink ref="D23" r:id="rId2" xr:uid="{CA8D5823-327D-4EF1-B6C2-864B2E0BF2E1}"/>
  </hyperlinks>
  <pageMargins left="0.7" right="0.7" top="0.75" bottom="0.75" header="0.3" footer="0.3"/>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7DE3EB5-C243-440E-AD78-0E42584E53CC}">
          <x14:formula1>
            <xm:f>Lists!$J$5:$J$8</xm:f>
          </x14:formula1>
          <xm:sqref>G14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9DBEE-D5F1-4E28-B59D-116BD2CCD82C}">
  <sheetPr>
    <tabColor theme="6"/>
    <pageSetUpPr fitToPage="1"/>
  </sheetPr>
  <dimension ref="A1:O43"/>
  <sheetViews>
    <sheetView showGridLines="0" showRowColHeaders="0" workbookViewId="0">
      <selection activeCell="D7" sqref="D7"/>
    </sheetView>
  </sheetViews>
  <sheetFormatPr defaultColWidth="0" defaultRowHeight="13.8" zeroHeight="1" x14ac:dyDescent="0.25"/>
  <cols>
    <col min="1" max="1" width="8.88671875" style="33" customWidth="1"/>
    <col min="2" max="2" width="8.88671875" style="21" customWidth="1"/>
    <col min="3" max="3" width="66.44140625" style="14" customWidth="1"/>
    <col min="4" max="4" width="11.109375" style="14" customWidth="1"/>
    <col min="5" max="5" width="13.33203125" style="14" bestFit="1" customWidth="1"/>
    <col min="6" max="6" width="8.88671875" style="14" customWidth="1"/>
    <col min="7" max="7" width="11.109375" style="14" customWidth="1"/>
    <col min="8" max="12" width="8.88671875" style="14" customWidth="1"/>
    <col min="13" max="15" width="0" style="14" hidden="1" customWidth="1"/>
    <col min="16" max="16384" width="8.88671875" style="14" hidden="1"/>
  </cols>
  <sheetData>
    <row r="1" spans="1:12" ht="30" customHeight="1" x14ac:dyDescent="0.25">
      <c r="A1" s="99"/>
      <c r="B1" s="99"/>
      <c r="C1" s="99"/>
      <c r="D1" s="99"/>
      <c r="E1" s="99"/>
      <c r="F1" s="99"/>
      <c r="G1" s="99"/>
      <c r="H1" s="99"/>
      <c r="I1" s="99"/>
      <c r="J1" s="99"/>
      <c r="K1" s="99"/>
      <c r="L1" s="99"/>
    </row>
    <row r="2" spans="1:12" ht="30" customHeight="1" x14ac:dyDescent="0.5">
      <c r="A2" s="99"/>
      <c r="B2" s="102" t="s">
        <v>3</v>
      </c>
      <c r="C2" s="99"/>
      <c r="D2" s="99"/>
      <c r="E2" s="99"/>
      <c r="F2" s="99"/>
      <c r="G2" s="99"/>
      <c r="H2" s="99"/>
      <c r="I2" s="99"/>
      <c r="J2" s="99"/>
      <c r="K2" s="99"/>
      <c r="L2" s="99"/>
    </row>
    <row r="3" spans="1:12" ht="30" customHeight="1" x14ac:dyDescent="0.4">
      <c r="A3" s="99"/>
      <c r="B3" s="103" t="s">
        <v>0</v>
      </c>
      <c r="C3" s="99"/>
      <c r="D3" s="99"/>
      <c r="E3" s="99"/>
      <c r="F3" s="99"/>
      <c r="G3" s="99"/>
      <c r="H3" s="99"/>
      <c r="I3" s="99"/>
      <c r="J3" s="99"/>
      <c r="K3" s="99"/>
      <c r="L3" s="99"/>
    </row>
    <row r="4" spans="1:12" s="233" customFormat="1" ht="24.6" x14ac:dyDescent="0.4">
      <c r="A4" s="236"/>
      <c r="B4" s="237"/>
      <c r="C4" s="238"/>
      <c r="D4" s="238"/>
      <c r="E4" s="236"/>
      <c r="F4" s="236"/>
      <c r="G4" s="236"/>
      <c r="H4" s="236"/>
      <c r="I4" s="236"/>
      <c r="J4" s="236"/>
      <c r="K4" s="236"/>
      <c r="L4" s="236"/>
    </row>
    <row r="5" spans="1:12" ht="17.399999999999999" x14ac:dyDescent="0.3">
      <c r="A5" s="99"/>
      <c r="B5" s="239" t="s">
        <v>229</v>
      </c>
      <c r="C5" s="101"/>
      <c r="D5" s="101"/>
      <c r="E5" s="99"/>
      <c r="F5" s="99"/>
      <c r="G5" s="99"/>
      <c r="H5" s="99"/>
      <c r="I5" s="99"/>
      <c r="J5" s="99"/>
      <c r="K5" s="99"/>
      <c r="L5" s="99"/>
    </row>
    <row r="6" spans="1:12" ht="14.25" customHeight="1" x14ac:dyDescent="0.25">
      <c r="A6" s="99"/>
      <c r="B6" s="99"/>
      <c r="C6" s="99"/>
      <c r="D6" s="240"/>
      <c r="E6" s="240"/>
      <c r="F6" s="240"/>
      <c r="G6" s="240"/>
      <c r="H6" s="240"/>
      <c r="I6" s="240"/>
      <c r="J6" s="240"/>
      <c r="K6" s="240"/>
      <c r="L6" s="240"/>
    </row>
    <row r="7" spans="1:12" ht="14.25" customHeight="1" x14ac:dyDescent="0.25">
      <c r="A7" s="99"/>
      <c r="B7" s="231">
        <v>1</v>
      </c>
      <c r="C7" s="106" t="s">
        <v>231</v>
      </c>
      <c r="D7" s="229"/>
      <c r="E7" s="247" t="str">
        <f>IF(D7="Yes","Please complete this section.",IF(D7="No","Please proceed to next section.","-"))</f>
        <v>-</v>
      </c>
      <c r="F7" s="240"/>
      <c r="G7" s="240"/>
      <c r="H7" s="240"/>
      <c r="I7" s="240"/>
      <c r="J7" s="240"/>
      <c r="K7" s="240"/>
      <c r="L7" s="240"/>
    </row>
    <row r="8" spans="1:12" x14ac:dyDescent="0.25">
      <c r="A8" s="99"/>
      <c r="B8" s="231">
        <f>MAX($B$7:$B7)+1</f>
        <v>2</v>
      </c>
      <c r="C8" s="106" t="s">
        <v>230</v>
      </c>
      <c r="D8" s="40"/>
      <c r="E8" s="99"/>
      <c r="F8" s="241"/>
      <c r="G8" s="99"/>
      <c r="H8" s="99"/>
      <c r="I8" s="99"/>
      <c r="J8" s="99"/>
      <c r="K8" s="99"/>
      <c r="L8" s="99"/>
    </row>
    <row r="9" spans="1:12" x14ac:dyDescent="0.25">
      <c r="A9" s="99"/>
      <c r="B9" s="242"/>
      <c r="C9" s="99"/>
      <c r="D9" s="240"/>
      <c r="E9" s="99"/>
      <c r="F9" s="241"/>
      <c r="G9" s="99"/>
      <c r="H9" s="99"/>
      <c r="I9" s="99"/>
      <c r="J9" s="99"/>
      <c r="K9" s="99"/>
      <c r="L9" s="99"/>
    </row>
    <row r="10" spans="1:12" ht="17.25" customHeight="1" x14ac:dyDescent="0.25">
      <c r="A10" s="99"/>
      <c r="B10" s="231">
        <f>MAX($B$7:$B9)+1</f>
        <v>3</v>
      </c>
      <c r="C10" s="106" t="s">
        <v>214</v>
      </c>
      <c r="D10" s="198"/>
      <c r="E10" s="99"/>
      <c r="F10" s="99"/>
      <c r="G10" s="99"/>
      <c r="H10" s="99"/>
      <c r="I10" s="99"/>
      <c r="J10" s="99"/>
      <c r="K10" s="99"/>
      <c r="L10" s="99"/>
    </row>
    <row r="11" spans="1:12" ht="17.25" customHeight="1" x14ac:dyDescent="0.25">
      <c r="A11" s="99"/>
      <c r="B11" s="231">
        <f>MAX($B$7:$B10)+1</f>
        <v>4</v>
      </c>
      <c r="C11" s="243" t="s">
        <v>318</v>
      </c>
      <c r="D11" s="160"/>
      <c r="E11" s="234"/>
      <c r="F11" s="99"/>
      <c r="G11" s="99"/>
      <c r="H11" s="99"/>
      <c r="I11" s="99"/>
      <c r="J11" s="99"/>
      <c r="K11" s="99"/>
      <c r="L11" s="99"/>
    </row>
    <row r="12" spans="1:12" x14ac:dyDescent="0.25">
      <c r="A12" s="99"/>
      <c r="B12" s="242"/>
      <c r="C12" s="99"/>
      <c r="D12" s="244"/>
      <c r="E12" s="99"/>
      <c r="F12" s="99"/>
      <c r="G12" s="99"/>
      <c r="H12" s="99"/>
      <c r="I12" s="99"/>
      <c r="J12" s="99"/>
      <c r="K12" s="99"/>
      <c r="L12" s="99"/>
    </row>
    <row r="13" spans="1:12" x14ac:dyDescent="0.25">
      <c r="A13" s="99"/>
      <c r="B13" s="231">
        <f>MAX($B$7:$B12)+1</f>
        <v>5</v>
      </c>
      <c r="C13" s="245" t="s">
        <v>223</v>
      </c>
      <c r="D13" s="229"/>
      <c r="E13" s="99"/>
      <c r="F13" s="99"/>
      <c r="G13" s="99"/>
      <c r="H13" s="99"/>
      <c r="I13" s="99"/>
      <c r="J13" s="99"/>
      <c r="K13" s="99"/>
      <c r="L13" s="99"/>
    </row>
    <row r="14" spans="1:12" x14ac:dyDescent="0.25">
      <c r="A14" s="99"/>
      <c r="B14" s="231">
        <f>MAX($B$7:$B13)+1</f>
        <v>6</v>
      </c>
      <c r="C14" s="106" t="s">
        <v>224</v>
      </c>
      <c r="D14" s="160"/>
      <c r="E14" s="230"/>
      <c r="F14" s="108" t="s">
        <v>225</v>
      </c>
      <c r="G14" s="40"/>
      <c r="H14" s="99"/>
      <c r="I14" s="99"/>
      <c r="J14" s="99"/>
      <c r="K14" s="99"/>
      <c r="L14" s="99"/>
    </row>
    <row r="15" spans="1:12" x14ac:dyDescent="0.25">
      <c r="A15" s="99"/>
      <c r="B15" s="242"/>
      <c r="C15" s="99"/>
      <c r="D15" s="240"/>
      <c r="E15" s="99"/>
      <c r="F15" s="241"/>
      <c r="G15" s="99"/>
      <c r="H15" s="99"/>
      <c r="I15" s="99"/>
      <c r="J15" s="99"/>
      <c r="K15" s="99"/>
      <c r="L15" s="99"/>
    </row>
    <row r="16" spans="1:12" ht="27.6" x14ac:dyDescent="0.25">
      <c r="A16" s="99"/>
      <c r="B16" s="232">
        <f>MAX($B$7:$B15)+1</f>
        <v>7</v>
      </c>
      <c r="C16" s="246" t="s">
        <v>226</v>
      </c>
      <c r="D16" s="229"/>
      <c r="E16" s="99"/>
      <c r="F16" s="241"/>
      <c r="G16" s="99"/>
      <c r="H16" s="99"/>
      <c r="I16" s="99"/>
      <c r="J16" s="99"/>
      <c r="K16" s="99"/>
      <c r="L16" s="99"/>
    </row>
    <row r="17" spans="1:12" x14ac:dyDescent="0.25">
      <c r="A17" s="99"/>
      <c r="B17" s="232">
        <f>MAX($B$7:$B16)+1</f>
        <v>8</v>
      </c>
      <c r="C17" s="106" t="s">
        <v>232</v>
      </c>
      <c r="D17" s="160"/>
      <c r="E17" s="230"/>
      <c r="F17" s="241"/>
      <c r="G17" s="99"/>
      <c r="H17" s="99"/>
      <c r="I17" s="99"/>
      <c r="J17" s="99"/>
      <c r="K17" s="99"/>
      <c r="L17" s="99"/>
    </row>
    <row r="18" spans="1:12" x14ac:dyDescent="0.25">
      <c r="A18" s="99"/>
      <c r="B18" s="242"/>
      <c r="C18" s="99"/>
      <c r="D18" s="244"/>
      <c r="E18" s="99"/>
      <c r="F18" s="99"/>
      <c r="G18" s="99"/>
      <c r="H18" s="99"/>
      <c r="I18" s="99"/>
      <c r="J18" s="99"/>
      <c r="K18" s="99"/>
      <c r="L18" s="99"/>
    </row>
    <row r="19" spans="1:12" ht="27.6" x14ac:dyDescent="0.25">
      <c r="A19" s="99"/>
      <c r="B19" s="232">
        <f>MAX($B$7:$B18)+1</f>
        <v>9</v>
      </c>
      <c r="C19" s="246" t="s">
        <v>227</v>
      </c>
      <c r="D19" s="198"/>
      <c r="E19" s="99"/>
      <c r="F19" s="99"/>
      <c r="G19" s="99"/>
      <c r="H19" s="99"/>
      <c r="I19" s="99"/>
      <c r="J19" s="99"/>
      <c r="K19" s="99"/>
      <c r="L19" s="99"/>
    </row>
    <row r="20" spans="1:12" x14ac:dyDescent="0.25">
      <c r="A20" s="99"/>
      <c r="B20" s="232">
        <f>MAX($B$7:$B19)+1</f>
        <v>10</v>
      </c>
      <c r="C20" s="106" t="s">
        <v>232</v>
      </c>
      <c r="D20" s="40"/>
      <c r="E20" s="230"/>
      <c r="F20" s="99"/>
      <c r="G20" s="99"/>
      <c r="H20" s="99"/>
      <c r="I20" s="99"/>
      <c r="J20" s="99"/>
      <c r="K20" s="99"/>
      <c r="L20" s="99"/>
    </row>
    <row r="21" spans="1:12" x14ac:dyDescent="0.25">
      <c r="A21" s="99"/>
      <c r="B21" s="242"/>
      <c r="C21" s="99"/>
      <c r="D21" s="244"/>
      <c r="E21" s="99"/>
      <c r="F21" s="99"/>
      <c r="G21" s="99"/>
      <c r="H21" s="99"/>
      <c r="I21" s="99"/>
      <c r="J21" s="99"/>
      <c r="K21" s="99"/>
      <c r="L21" s="99"/>
    </row>
    <row r="22" spans="1:12" x14ac:dyDescent="0.25">
      <c r="A22" s="99"/>
      <c r="B22" s="232">
        <f>MAX($B$7:$B21)+1</f>
        <v>11</v>
      </c>
      <c r="C22" s="245" t="s">
        <v>215</v>
      </c>
      <c r="D22" s="229"/>
      <c r="E22" s="99"/>
      <c r="F22" s="99"/>
      <c r="G22" s="99"/>
      <c r="H22" s="99"/>
      <c r="I22" s="99"/>
      <c r="J22" s="99"/>
      <c r="K22" s="99"/>
      <c r="L22" s="99"/>
    </row>
    <row r="23" spans="1:12" x14ac:dyDescent="0.25">
      <c r="A23" s="99"/>
      <c r="B23" s="232">
        <f>MAX($B$7:$B22)+1</f>
        <v>12</v>
      </c>
      <c r="C23" s="106" t="s">
        <v>216</v>
      </c>
      <c r="D23" s="160"/>
      <c r="E23" s="235" t="s">
        <v>217</v>
      </c>
      <c r="F23" s="99"/>
      <c r="G23" s="99"/>
      <c r="H23" s="99"/>
      <c r="I23" s="99"/>
      <c r="J23" s="99"/>
      <c r="K23" s="99"/>
      <c r="L23" s="99"/>
    </row>
    <row r="24" spans="1:12" x14ac:dyDescent="0.25">
      <c r="A24" s="99"/>
      <c r="B24" s="232">
        <f>MAX($B$7:$B23)+1</f>
        <v>13</v>
      </c>
      <c r="C24" s="106" t="s">
        <v>218</v>
      </c>
      <c r="D24" s="159"/>
      <c r="E24" s="235" t="s">
        <v>219</v>
      </c>
      <c r="F24" s="99"/>
      <c r="G24" s="99"/>
      <c r="H24" s="99"/>
      <c r="I24" s="99"/>
      <c r="J24" s="99"/>
      <c r="K24" s="99"/>
      <c r="L24" s="99"/>
    </row>
    <row r="25" spans="1:12" ht="27.6" x14ac:dyDescent="0.25">
      <c r="A25" s="99"/>
      <c r="B25" s="232">
        <f>MAX($B$7:$B24)+1</f>
        <v>14</v>
      </c>
      <c r="C25" s="246" t="s">
        <v>220</v>
      </c>
      <c r="D25" s="202"/>
      <c r="E25" s="235" t="s">
        <v>221</v>
      </c>
      <c r="F25" s="99"/>
      <c r="G25" s="99"/>
      <c r="H25" s="99"/>
      <c r="I25" s="99"/>
      <c r="J25" s="99"/>
      <c r="K25" s="99"/>
      <c r="L25" s="99"/>
    </row>
    <row r="26" spans="1:12" x14ac:dyDescent="0.25">
      <c r="A26" s="99"/>
      <c r="B26" s="242"/>
      <c r="C26" s="99"/>
      <c r="D26" s="99"/>
      <c r="E26" s="99"/>
      <c r="F26" s="99"/>
      <c r="G26" s="99"/>
      <c r="H26" s="99"/>
      <c r="I26" s="99"/>
      <c r="J26" s="99"/>
      <c r="K26" s="99"/>
      <c r="L26" s="99"/>
    </row>
    <row r="27" spans="1:12" x14ac:dyDescent="0.25">
      <c r="A27" s="99"/>
      <c r="B27" s="179" t="s">
        <v>222</v>
      </c>
      <c r="C27" s="99"/>
      <c r="D27" s="99"/>
      <c r="E27" s="99"/>
      <c r="F27" s="99"/>
      <c r="G27" s="99"/>
      <c r="H27" s="99"/>
      <c r="I27" s="99"/>
      <c r="J27" s="99"/>
      <c r="K27" s="99"/>
      <c r="L27" s="99"/>
    </row>
    <row r="28" spans="1:12" x14ac:dyDescent="0.25">
      <c r="A28" s="99"/>
      <c r="B28" s="242"/>
      <c r="C28" s="99"/>
      <c r="D28" s="99"/>
      <c r="E28" s="99"/>
      <c r="F28" s="99"/>
      <c r="G28" s="99"/>
      <c r="H28" s="99"/>
      <c r="I28" s="99"/>
      <c r="J28" s="99"/>
      <c r="K28" s="99"/>
      <c r="L28" s="99"/>
    </row>
    <row r="29" spans="1:12" x14ac:dyDescent="0.25">
      <c r="A29" s="99"/>
      <c r="B29" s="242"/>
      <c r="C29" s="99"/>
      <c r="D29" s="99"/>
      <c r="E29" s="99"/>
      <c r="F29" s="99"/>
      <c r="G29" s="99"/>
      <c r="H29" s="99"/>
      <c r="I29" s="99"/>
      <c r="J29" s="99"/>
      <c r="K29" s="99"/>
      <c r="L29" s="99"/>
    </row>
    <row r="30" spans="1:12" x14ac:dyDescent="0.25">
      <c r="A30" s="99"/>
      <c r="B30" s="242"/>
      <c r="C30" s="99"/>
      <c r="D30" s="99"/>
      <c r="E30" s="99"/>
      <c r="F30" s="99"/>
      <c r="G30" s="99"/>
      <c r="H30" s="99"/>
      <c r="I30" s="99"/>
      <c r="J30" s="99"/>
      <c r="K30" s="99"/>
      <c r="L30" s="99"/>
    </row>
    <row r="31" spans="1:12" x14ac:dyDescent="0.25">
      <c r="A31" s="99"/>
      <c r="B31" s="242"/>
      <c r="C31" s="99"/>
      <c r="D31" s="99"/>
      <c r="E31" s="99"/>
      <c r="F31" s="99"/>
      <c r="G31" s="99"/>
      <c r="H31" s="99"/>
      <c r="I31" s="99"/>
      <c r="J31" s="99"/>
      <c r="K31" s="99"/>
      <c r="L31" s="99"/>
    </row>
    <row r="32" spans="1:12" x14ac:dyDescent="0.25">
      <c r="A32" s="99"/>
      <c r="B32" s="242"/>
      <c r="C32" s="99"/>
      <c r="D32" s="99"/>
      <c r="E32" s="99"/>
      <c r="F32" s="99"/>
      <c r="G32" s="99"/>
      <c r="H32" s="99"/>
      <c r="I32" s="99"/>
      <c r="J32" s="99"/>
      <c r="K32" s="99"/>
      <c r="L32" s="99"/>
    </row>
    <row r="33" spans="1:12" x14ac:dyDescent="0.25">
      <c r="A33" s="99"/>
      <c r="B33" s="242"/>
      <c r="C33" s="99"/>
      <c r="D33" s="99"/>
      <c r="E33" s="99"/>
      <c r="F33" s="99"/>
      <c r="G33" s="99"/>
      <c r="H33" s="99"/>
      <c r="I33" s="99"/>
      <c r="J33" s="99"/>
      <c r="K33" s="99"/>
      <c r="L33" s="99"/>
    </row>
    <row r="34" spans="1:12" x14ac:dyDescent="0.25">
      <c r="A34" s="99"/>
      <c r="B34" s="242"/>
      <c r="C34" s="99"/>
      <c r="D34" s="99"/>
      <c r="E34" s="99"/>
      <c r="F34" s="99"/>
      <c r="G34" s="99"/>
      <c r="H34" s="99"/>
      <c r="I34" s="99"/>
      <c r="J34" s="99"/>
      <c r="K34" s="99"/>
      <c r="L34" s="99"/>
    </row>
    <row r="35" spans="1:12" hidden="1" x14ac:dyDescent="0.25"/>
    <row r="36" spans="1:12" hidden="1" x14ac:dyDescent="0.25"/>
    <row r="37" spans="1:12" hidden="1" x14ac:dyDescent="0.25"/>
    <row r="38" spans="1:12" hidden="1" x14ac:dyDescent="0.25"/>
    <row r="39" spans="1:12" hidden="1" x14ac:dyDescent="0.25"/>
    <row r="40" spans="1:12" hidden="1" x14ac:dyDescent="0.25"/>
    <row r="41" spans="1:12" hidden="1" x14ac:dyDescent="0.25"/>
    <row r="42" spans="1:12" hidden="1" x14ac:dyDescent="0.25"/>
    <row r="43" spans="1:12" hidden="1" x14ac:dyDescent="0.25"/>
  </sheetData>
  <sheetProtection algorithmName="SHA-512" hashValue="cvkXGLqBrD1nwySFpgn8pIpZWO38DKyG2OIv4YIVsL+jf+1++a3MmR0yiElCFGKyNIgWrCja5SceQVxUR0krlg==" saltValue="QzNQmJHVBAtVaaOqUQIO+w==" spinCount="100000" sheet="1" objects="1" scenarios="1" selectLockedCells="1"/>
  <conditionalFormatting sqref="B8 B10:B11 B13 B16 B19 B22">
    <cfRule type="expression" dxfId="59" priority="38">
      <formula>$D$7="No"</formula>
    </cfRule>
  </conditionalFormatting>
  <conditionalFormatting sqref="C8 C10:C11 C13 C16 C19 C22 E23:E25 F14">
    <cfRule type="expression" dxfId="58" priority="37">
      <formula>$D$7="No"</formula>
    </cfRule>
  </conditionalFormatting>
  <conditionalFormatting sqref="D8 D10:D11 E11 D13 G14 D16 D19 D22">
    <cfRule type="expression" dxfId="57" priority="36">
      <formula>$D$7="No"</formula>
    </cfRule>
  </conditionalFormatting>
  <conditionalFormatting sqref="B11">
    <cfRule type="expression" dxfId="56" priority="35">
      <formula>$D$10&lt;&gt;"Yes"</formula>
    </cfRule>
  </conditionalFormatting>
  <conditionalFormatting sqref="C11">
    <cfRule type="expression" dxfId="55" priority="34">
      <formula>$D$10&lt;&gt;"Yes"</formula>
    </cfRule>
  </conditionalFormatting>
  <conditionalFormatting sqref="D11:E11">
    <cfRule type="expression" dxfId="54" priority="33">
      <formula>$D$10&lt;&gt;"Yes"</formula>
    </cfRule>
  </conditionalFormatting>
  <conditionalFormatting sqref="B14">
    <cfRule type="expression" dxfId="53" priority="32">
      <formula>$D$7="No"</formula>
    </cfRule>
  </conditionalFormatting>
  <conditionalFormatting sqref="C14">
    <cfRule type="expression" dxfId="52" priority="31">
      <formula>$D$7="No"</formula>
    </cfRule>
  </conditionalFormatting>
  <conditionalFormatting sqref="E14">
    <cfRule type="expression" dxfId="51" priority="30">
      <formula>$D$7="No"</formula>
    </cfRule>
  </conditionalFormatting>
  <conditionalFormatting sqref="B14">
    <cfRule type="expression" dxfId="50" priority="29">
      <formula>$D$13&lt;&gt;"Yes"</formula>
    </cfRule>
  </conditionalFormatting>
  <conditionalFormatting sqref="C14 F14">
    <cfRule type="expression" dxfId="49" priority="28">
      <formula>$D$13&lt;&gt;"Yes"</formula>
    </cfRule>
  </conditionalFormatting>
  <conditionalFormatting sqref="E14 G14">
    <cfRule type="expression" dxfId="48" priority="27">
      <formula>$D$13&lt;&gt;"Yes"</formula>
    </cfRule>
  </conditionalFormatting>
  <conditionalFormatting sqref="B17">
    <cfRule type="expression" dxfId="47" priority="26">
      <formula>$D$7="No"</formula>
    </cfRule>
  </conditionalFormatting>
  <conditionalFormatting sqref="C17">
    <cfRule type="expression" dxfId="46" priority="25">
      <formula>$D$7="No"</formula>
    </cfRule>
  </conditionalFormatting>
  <conditionalFormatting sqref="E17">
    <cfRule type="expression" dxfId="45" priority="24">
      <formula>$D$7="No"</formula>
    </cfRule>
  </conditionalFormatting>
  <conditionalFormatting sqref="B17">
    <cfRule type="expression" dxfId="44" priority="23">
      <formula>$D$16&lt;&gt;"Yes"</formula>
    </cfRule>
  </conditionalFormatting>
  <conditionalFormatting sqref="C17">
    <cfRule type="expression" dxfId="43" priority="22">
      <formula>$D$16&lt;&gt;"Yes"</formula>
    </cfRule>
  </conditionalFormatting>
  <conditionalFormatting sqref="E17">
    <cfRule type="expression" dxfId="42" priority="21">
      <formula>$D$16&lt;&gt;"Yes"</formula>
    </cfRule>
  </conditionalFormatting>
  <conditionalFormatting sqref="B20">
    <cfRule type="expression" dxfId="41" priority="20">
      <formula>$D$7="No"</formula>
    </cfRule>
  </conditionalFormatting>
  <conditionalFormatting sqref="C20">
    <cfRule type="expression" dxfId="40" priority="19">
      <formula>$D$7="No"</formula>
    </cfRule>
  </conditionalFormatting>
  <conditionalFormatting sqref="D20:E20">
    <cfRule type="expression" dxfId="39" priority="18">
      <formula>$D$7="No"</formula>
    </cfRule>
  </conditionalFormatting>
  <conditionalFormatting sqref="B20">
    <cfRule type="expression" dxfId="38" priority="17">
      <formula>$D$19&lt;&gt;"Yes"</formula>
    </cfRule>
  </conditionalFormatting>
  <conditionalFormatting sqref="C20">
    <cfRule type="expression" dxfId="37" priority="16">
      <formula>$D$19&lt;&gt;"Yes"</formula>
    </cfRule>
  </conditionalFormatting>
  <conditionalFormatting sqref="D20:E20">
    <cfRule type="expression" dxfId="36" priority="15">
      <formula>$D$19&lt;&gt;"Yes"</formula>
    </cfRule>
  </conditionalFormatting>
  <conditionalFormatting sqref="B23:B25">
    <cfRule type="expression" dxfId="35" priority="14">
      <formula>$D$7="No"</formula>
    </cfRule>
  </conditionalFormatting>
  <conditionalFormatting sqref="C23:C25">
    <cfRule type="expression" dxfId="34" priority="13">
      <formula>$D$7="No"</formula>
    </cfRule>
  </conditionalFormatting>
  <conditionalFormatting sqref="D25">
    <cfRule type="expression" dxfId="33" priority="12">
      <formula>$D$7="No"</formula>
    </cfRule>
  </conditionalFormatting>
  <conditionalFormatting sqref="B23:B25">
    <cfRule type="expression" dxfId="32" priority="11">
      <formula>$D$22&lt;&gt;"Yes"</formula>
    </cfRule>
  </conditionalFormatting>
  <conditionalFormatting sqref="C23:C25 E23:E25">
    <cfRule type="expression" dxfId="31" priority="10">
      <formula>$D$22&lt;&gt;"Yes"</formula>
    </cfRule>
  </conditionalFormatting>
  <conditionalFormatting sqref="D25">
    <cfRule type="expression" dxfId="30" priority="9">
      <formula>$D$22&lt;&gt;"Yes"</formula>
    </cfRule>
  </conditionalFormatting>
  <conditionalFormatting sqref="D14">
    <cfRule type="expression" dxfId="29" priority="7">
      <formula>$D$7="No"</formula>
    </cfRule>
  </conditionalFormatting>
  <conditionalFormatting sqref="D14">
    <cfRule type="expression" dxfId="28" priority="6">
      <formula>$D$10&lt;&gt;"Yes"</formula>
    </cfRule>
  </conditionalFormatting>
  <conditionalFormatting sqref="D17">
    <cfRule type="expression" dxfId="27" priority="5">
      <formula>$D$7="No"</formula>
    </cfRule>
  </conditionalFormatting>
  <conditionalFormatting sqref="D17">
    <cfRule type="expression" dxfId="26" priority="4">
      <formula>$D$10&lt;&gt;"Yes"</formula>
    </cfRule>
  </conditionalFormatting>
  <conditionalFormatting sqref="D23:D24">
    <cfRule type="expression" dxfId="25" priority="3">
      <formula>$D$7="No"</formula>
    </cfRule>
  </conditionalFormatting>
  <conditionalFormatting sqref="D23:D24">
    <cfRule type="expression" dxfId="24" priority="2">
      <formula>$D$10&lt;&gt;"Yes"</formula>
    </cfRule>
  </conditionalFormatting>
  <conditionalFormatting sqref="C8:D25 E11 E14:G14 E17 E20 E23:E25 B27:F27">
    <cfRule type="expression" dxfId="23" priority="1">
      <formula>$D$7=""</formula>
    </cfRule>
  </conditionalFormatting>
  <dataValidations count="9">
    <dataValidation type="list" allowBlank="1" showInputMessage="1" showErrorMessage="1" error="Please input either &quot;Yes&quot; or &quot;No&quot;." sqref="D10 D16 D19 D22" xr:uid="{E9C55DB1-1AF9-4737-ABD5-BFBB3D203DA7}">
      <formula1>"Yes, No"</formula1>
    </dataValidation>
    <dataValidation type="decimal" operator="greaterThanOrEqual" allowBlank="1" showInputMessage="1" showErrorMessage="1" error="Please insert a valid number." sqref="D20 D17:D18 D8 D23:D25" xr:uid="{DACF100B-3832-4ED9-AA44-1190512F43FD}">
      <formula1>0</formula1>
    </dataValidation>
    <dataValidation type="list" operator="greaterThanOrEqual" allowBlank="1" showInputMessage="1" showErrorMessage="1" error="Please select a valid category." sqref="E18" xr:uid="{E4141B7D-6B17-4698-8269-7E3DC88D2118}">
      <formula1>"Persons, Households"</formula1>
    </dataValidation>
    <dataValidation type="list" allowBlank="1" showInputMessage="1" showErrorMessage="1" sqref="D13" xr:uid="{7FDDD836-608A-42E9-A2D5-D2012B84DD01}">
      <formula1>"Yes,No"</formula1>
    </dataValidation>
    <dataValidation type="list" allowBlank="1" showInputMessage="1" showErrorMessage="1" sqref="K15:K20 E14" xr:uid="{0A431B47-5123-4642-A85D-40A8DFF8844C}">
      <formula1>"litres,megalitres,gigalitres"</formula1>
    </dataValidation>
    <dataValidation type="list" allowBlank="1" showInputMessage="1" showErrorMessage="1" sqref="M15:M20 G14" xr:uid="{9A78040D-AA25-4B06-9F16-2D4BE07BD660}">
      <formula1>"person,household,property,business,(total)"</formula1>
    </dataValidation>
    <dataValidation type="list" showInputMessage="1" showErrorMessage="1" error="Please input either &quot;Yes&quot; or &quot;No&quot;." sqref="D7" xr:uid="{F7ECEE04-B54C-4391-A19E-82C6AADFDFB0}">
      <formula1>"Yes, No"</formula1>
    </dataValidation>
    <dataValidation type="list" operator="greaterThanOrEqual" allowBlank="1" showInputMessage="1" showErrorMessage="1" error="Please select a valid category." sqref="E11 E17 E20" xr:uid="{50402C37-D0B4-4A88-9FFA-84717D688426}">
      <formula1>"Persons, Households, Businesses"</formula1>
    </dataValidation>
    <dataValidation type="custom" allowBlank="1" showInputMessage="1" showErrorMessage="1" errorTitle="ERROR" error="Entry must be a number" sqref="D14 D11" xr:uid="{4E3021B9-6BCB-4CC8-91C6-80C0229833C3}">
      <formula1>ISNUMBER(D11)</formula1>
    </dataValidation>
  </dataValidations>
  <pageMargins left="0.70866141732283472" right="0.70866141732283472" top="0.74803149606299213" bottom="0.74803149606299213" header="0.31496062992125984" footer="0.31496062992125984"/>
  <pageSetup paperSize="9" scale="5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1EB80-F541-458D-9EB6-93C287988A77}">
  <sheetPr>
    <tabColor rgb="FF65B818"/>
    <pageSetUpPr fitToPage="1"/>
  </sheetPr>
  <dimension ref="A1:R35"/>
  <sheetViews>
    <sheetView showGridLines="0" showRowColHeaders="0" zoomScaleNormal="100" workbookViewId="0">
      <selection activeCell="D8" sqref="D8"/>
    </sheetView>
  </sheetViews>
  <sheetFormatPr defaultColWidth="0" defaultRowHeight="13.8" zeroHeight="1" x14ac:dyDescent="0.25"/>
  <cols>
    <col min="1" max="1" width="2.88671875" style="33" customWidth="1"/>
    <col min="2" max="2" width="8.88671875" style="33" customWidth="1"/>
    <col min="3" max="3" width="60.88671875" style="33" customWidth="1"/>
    <col min="4" max="5" width="9.88671875" style="33" customWidth="1"/>
    <col min="6" max="6" width="10.109375" style="33" customWidth="1"/>
    <col min="7" max="7" width="8.88671875" style="33" customWidth="1"/>
    <col min="8" max="8" width="32" style="33" bestFit="1" customWidth="1"/>
    <col min="9" max="10" width="8.88671875" style="33" customWidth="1"/>
    <col min="11" max="18" width="0" style="33" hidden="1" customWidth="1"/>
    <col min="19" max="16384" width="8.88671875" style="33" hidden="1"/>
  </cols>
  <sheetData>
    <row r="1" spans="1:11" s="14" customFormat="1" ht="30" customHeight="1" x14ac:dyDescent="0.25">
      <c r="A1" s="99"/>
      <c r="B1" s="99"/>
      <c r="C1" s="99"/>
      <c r="D1" s="99"/>
      <c r="E1" s="99"/>
      <c r="F1" s="99"/>
      <c r="G1" s="99"/>
      <c r="H1" s="99"/>
      <c r="I1" s="99"/>
      <c r="J1" s="99"/>
    </row>
    <row r="2" spans="1:11" s="14" customFormat="1" ht="30" customHeight="1" x14ac:dyDescent="0.5">
      <c r="A2" s="99"/>
      <c r="B2" s="102" t="s">
        <v>3</v>
      </c>
      <c r="C2" s="99"/>
      <c r="D2" s="99"/>
      <c r="E2" s="99"/>
      <c r="F2" s="99"/>
      <c r="G2" s="99"/>
      <c r="H2" s="99"/>
      <c r="I2" s="99"/>
      <c r="J2" s="99"/>
    </row>
    <row r="3" spans="1:11" s="14" customFormat="1" ht="30" customHeight="1" x14ac:dyDescent="0.4">
      <c r="A3" s="99"/>
      <c r="B3" s="103" t="s">
        <v>0</v>
      </c>
      <c r="C3" s="99"/>
      <c r="D3" s="99"/>
      <c r="E3" s="99"/>
      <c r="F3" s="99"/>
      <c r="G3" s="99"/>
      <c r="H3" s="99"/>
      <c r="I3" s="99"/>
      <c r="J3" s="99"/>
    </row>
    <row r="4" spans="1:11" s="14" customFormat="1" ht="30" customHeight="1" x14ac:dyDescent="0.25">
      <c r="A4" s="99"/>
      <c r="B4" s="101"/>
      <c r="C4" s="101"/>
      <c r="D4" s="101"/>
      <c r="E4" s="99"/>
      <c r="F4" s="99"/>
      <c r="G4" s="99"/>
      <c r="H4" s="99"/>
      <c r="I4" s="99"/>
      <c r="J4" s="99"/>
    </row>
    <row r="5" spans="1:11" s="14" customFormat="1" ht="17.399999999999999" x14ac:dyDescent="0.3">
      <c r="A5" s="99"/>
      <c r="B5" s="255" t="s">
        <v>267</v>
      </c>
      <c r="C5" s="101"/>
      <c r="D5" s="101"/>
      <c r="E5" s="99"/>
      <c r="F5" s="99"/>
      <c r="G5" s="99"/>
      <c r="H5" s="99"/>
      <c r="I5" s="99"/>
      <c r="J5" s="99"/>
    </row>
    <row r="6" spans="1:11" s="14" customFormat="1" ht="13.95" customHeight="1" x14ac:dyDescent="0.25">
      <c r="A6" s="99"/>
      <c r="B6" s="99"/>
      <c r="C6" s="99"/>
      <c r="D6" s="240"/>
      <c r="E6" s="240"/>
      <c r="F6" s="256"/>
      <c r="G6" s="256"/>
      <c r="H6" s="256"/>
      <c r="I6" s="256"/>
      <c r="J6" s="256"/>
      <c r="K6" s="22"/>
    </row>
    <row r="7" spans="1:11" s="14" customFormat="1" ht="13.95" customHeight="1" x14ac:dyDescent="0.25">
      <c r="A7" s="99"/>
      <c r="B7" s="99"/>
      <c r="C7" s="119" t="s">
        <v>271</v>
      </c>
      <c r="D7" s="240"/>
      <c r="E7" s="240"/>
      <c r="F7" s="256"/>
      <c r="G7" s="256"/>
      <c r="H7" s="256"/>
      <c r="I7" s="256"/>
      <c r="J7" s="256"/>
      <c r="K7" s="22"/>
    </row>
    <row r="8" spans="1:11" s="24" customFormat="1" ht="13.95" customHeight="1" x14ac:dyDescent="0.25">
      <c r="A8" s="99"/>
      <c r="B8" s="248">
        <v>1</v>
      </c>
      <c r="C8" s="106" t="s">
        <v>268</v>
      </c>
      <c r="D8" s="198"/>
      <c r="E8" s="240"/>
      <c r="F8" s="256"/>
      <c r="G8" s="256"/>
      <c r="H8" s="256"/>
      <c r="I8" s="256"/>
      <c r="J8" s="256"/>
      <c r="K8" s="23"/>
    </row>
    <row r="9" spans="1:11" s="24" customFormat="1" x14ac:dyDescent="0.25">
      <c r="A9" s="99"/>
      <c r="B9" s="248">
        <f>MAX($B$8:$B8)+1</f>
        <v>2</v>
      </c>
      <c r="C9" s="106" t="s">
        <v>269</v>
      </c>
      <c r="D9" s="197"/>
      <c r="E9" s="99"/>
      <c r="F9" s="241"/>
      <c r="G9" s="99"/>
      <c r="H9" s="99"/>
      <c r="I9" s="99"/>
      <c r="J9" s="99"/>
    </row>
    <row r="10" spans="1:11" s="14" customFormat="1" x14ac:dyDescent="0.25">
      <c r="A10" s="99"/>
      <c r="B10" s="99"/>
      <c r="C10" s="99"/>
      <c r="D10" s="99"/>
      <c r="E10" s="99"/>
      <c r="F10" s="99"/>
      <c r="G10" s="99"/>
      <c r="H10" s="99"/>
      <c r="I10" s="99"/>
      <c r="J10" s="99"/>
    </row>
    <row r="11" spans="1:11" s="24" customFormat="1" x14ac:dyDescent="0.25">
      <c r="A11" s="99"/>
      <c r="B11" s="257"/>
      <c r="C11" s="30" t="s">
        <v>270</v>
      </c>
      <c r="D11" s="99"/>
      <c r="E11" s="101"/>
      <c r="F11" s="99"/>
      <c r="G11" s="99"/>
      <c r="H11" s="99"/>
      <c r="I11" s="99"/>
      <c r="J11" s="99"/>
    </row>
    <row r="12" spans="1:11" s="24" customFormat="1" ht="41.4" customHeight="1" x14ac:dyDescent="0.25">
      <c r="A12" s="99"/>
      <c r="B12" s="248">
        <f>MAX($B$8:$B11)+1</f>
        <v>3</v>
      </c>
      <c r="C12" s="250"/>
      <c r="D12" s="99"/>
      <c r="E12" s="101"/>
      <c r="F12" s="99"/>
      <c r="G12" s="99"/>
      <c r="H12" s="99"/>
      <c r="I12" s="99"/>
      <c r="J12" s="99"/>
    </row>
    <row r="13" spans="1:11" s="24" customFormat="1" x14ac:dyDescent="0.25">
      <c r="A13" s="99"/>
      <c r="B13" s="248">
        <f>MAX($B$8:$B12)+1</f>
        <v>4</v>
      </c>
      <c r="C13" s="106" t="s">
        <v>302</v>
      </c>
      <c r="D13" s="160"/>
      <c r="E13" s="251"/>
      <c r="F13" s="241"/>
      <c r="G13" s="99"/>
      <c r="H13" s="99"/>
      <c r="I13" s="99"/>
      <c r="J13" s="99"/>
    </row>
    <row r="14" spans="1:11" s="14" customFormat="1" x14ac:dyDescent="0.25">
      <c r="A14" s="99"/>
      <c r="B14" s="99"/>
      <c r="C14" s="99"/>
      <c r="D14" s="99"/>
      <c r="E14" s="99"/>
      <c r="F14" s="99"/>
      <c r="G14" s="99"/>
      <c r="H14" s="99"/>
      <c r="I14" s="99"/>
      <c r="J14" s="99"/>
    </row>
    <row r="15" spans="1:11" s="14" customFormat="1" x14ac:dyDescent="0.25">
      <c r="A15" s="99"/>
      <c r="B15" s="99"/>
      <c r="C15" s="99"/>
      <c r="D15" s="99"/>
      <c r="E15" s="99"/>
      <c r="F15" s="99"/>
      <c r="G15" s="99"/>
      <c r="H15" s="99"/>
      <c r="I15" s="99"/>
      <c r="J15" s="99"/>
    </row>
    <row r="16" spans="1:11" s="14" customFormat="1" ht="13.95" customHeight="1" x14ac:dyDescent="0.3">
      <c r="A16" s="99"/>
      <c r="B16" s="99"/>
      <c r="C16" s="119" t="s">
        <v>272</v>
      </c>
      <c r="D16" s="99"/>
      <c r="E16" s="99"/>
      <c r="F16" s="258"/>
      <c r="G16" s="258"/>
      <c r="H16" s="258"/>
      <c r="I16" s="258"/>
      <c r="J16" s="259"/>
      <c r="K16" s="25"/>
    </row>
    <row r="17" spans="1:14" s="24" customFormat="1" ht="13.95" customHeight="1" x14ac:dyDescent="0.3">
      <c r="A17" s="99"/>
      <c r="B17" s="248">
        <f>MAX($B$8:$B16)+1</f>
        <v>5</v>
      </c>
      <c r="C17" s="106" t="s">
        <v>273</v>
      </c>
      <c r="D17" s="229"/>
      <c r="E17" s="99"/>
      <c r="F17" s="258"/>
      <c r="G17" s="258"/>
      <c r="H17" s="258"/>
      <c r="I17" s="258"/>
      <c r="J17" s="259"/>
      <c r="K17" s="26"/>
    </row>
    <row r="18" spans="1:14" s="24" customFormat="1" x14ac:dyDescent="0.25">
      <c r="A18" s="99"/>
      <c r="B18" s="248">
        <f>MAX($B$8:$B17)+1</f>
        <v>6</v>
      </c>
      <c r="C18" s="106" t="s">
        <v>274</v>
      </c>
      <c r="D18" s="197"/>
      <c r="E18" s="99"/>
      <c r="F18" s="99"/>
      <c r="G18" s="99"/>
      <c r="H18" s="99"/>
      <c r="I18" s="99"/>
      <c r="J18" s="99"/>
    </row>
    <row r="19" spans="1:14" s="14" customFormat="1" x14ac:dyDescent="0.25">
      <c r="A19" s="99"/>
      <c r="B19" s="99"/>
      <c r="C19" s="101"/>
      <c r="D19" s="101"/>
      <c r="E19" s="101"/>
      <c r="F19" s="101"/>
      <c r="G19" s="101"/>
      <c r="H19" s="101"/>
      <c r="I19" s="99"/>
      <c r="J19" s="99"/>
    </row>
    <row r="20" spans="1:14" s="24" customFormat="1" ht="14.4" customHeight="1" x14ac:dyDescent="0.25">
      <c r="A20" s="99"/>
      <c r="B20" s="99"/>
      <c r="C20" s="64" t="s">
        <v>275</v>
      </c>
      <c r="D20" s="64" t="s">
        <v>319</v>
      </c>
      <c r="E20" s="64" t="s">
        <v>276</v>
      </c>
      <c r="F20" s="64" t="s">
        <v>244</v>
      </c>
      <c r="G20" s="64"/>
      <c r="H20" s="249" t="s">
        <v>277</v>
      </c>
      <c r="I20" s="99"/>
      <c r="J20" s="99"/>
    </row>
    <row r="21" spans="1:14" s="24" customFormat="1" ht="14.4" x14ac:dyDescent="0.3">
      <c r="A21" s="99"/>
      <c r="B21" s="99"/>
      <c r="C21" s="64"/>
      <c r="D21" s="64" t="s">
        <v>320</v>
      </c>
      <c r="E21" s="64"/>
      <c r="F21" s="64"/>
      <c r="G21" s="64"/>
      <c r="H21" s="249"/>
      <c r="I21" s="99"/>
      <c r="J21" s="260"/>
      <c r="K21" s="28"/>
      <c r="L21" s="28"/>
      <c r="M21" s="28"/>
      <c r="N21" s="28"/>
    </row>
    <row r="22" spans="1:14" s="24" customFormat="1" ht="14.4" x14ac:dyDescent="0.3">
      <c r="A22" s="99"/>
      <c r="B22" s="248">
        <f>MAX($B$8:$B21)+1</f>
        <v>7</v>
      </c>
      <c r="C22" s="41" t="s">
        <v>278</v>
      </c>
      <c r="D22" s="161"/>
      <c r="E22" s="159"/>
      <c r="F22" s="254" t="s">
        <v>225</v>
      </c>
      <c r="G22" s="163"/>
      <c r="H22" s="252" t="str">
        <f>IFERROR(IF(D22=0,"",TEXT(D22*INDEX(Lists!$K$5:$K$8,MATCH(Environmental!$G22,Lists!$J$5:$J$8,0)),"#,###")&amp;" "&amp;E22&amp;" per year"),"")</f>
        <v/>
      </c>
      <c r="I22" s="99"/>
      <c r="J22" s="260"/>
      <c r="K22" s="29" t="e">
        <f>D22*INDEX(Lists!$K$5:$K$8,MATCH(Environmental!$G22,Lists!$J$5:$J$8,0))</f>
        <v>#N/A</v>
      </c>
      <c r="L22" s="28"/>
      <c r="M22" s="28"/>
      <c r="N22" s="28"/>
    </row>
    <row r="23" spans="1:14" s="24" customFormat="1" ht="14.4" x14ac:dyDescent="0.3">
      <c r="A23" s="99"/>
      <c r="B23" s="248">
        <f>MAX($B$8:$B22)+1</f>
        <v>8</v>
      </c>
      <c r="C23" s="41" t="s">
        <v>279</v>
      </c>
      <c r="D23" s="161"/>
      <c r="E23" s="159"/>
      <c r="F23" s="254" t="s">
        <v>225</v>
      </c>
      <c r="G23" s="163"/>
      <c r="H23" s="252" t="str">
        <f>IFERROR(IF(D23=0,"",TEXT(D23*INDEX(Lists!$K$5:$K$8,MATCH(Environmental!$G23,Lists!$J$5:$J$8,0)),"#,###")&amp;" "&amp;E23&amp;" per year"),"")</f>
        <v/>
      </c>
      <c r="I23" s="99"/>
      <c r="J23" s="260"/>
      <c r="K23" s="29" t="e">
        <f>D23*INDEX(Lists!$K$5:$K$8,MATCH(Environmental!$G23,Lists!$J$5:$J$8,0))</f>
        <v>#N/A</v>
      </c>
      <c r="L23" s="28"/>
      <c r="M23" s="28"/>
      <c r="N23" s="28"/>
    </row>
    <row r="24" spans="1:14" s="24" customFormat="1" ht="14.4" x14ac:dyDescent="0.3">
      <c r="A24" s="99"/>
      <c r="B24" s="248">
        <f>MAX($B$8:$B23)+1</f>
        <v>9</v>
      </c>
      <c r="C24" s="41" t="s">
        <v>280</v>
      </c>
      <c r="D24" s="161"/>
      <c r="E24" s="159"/>
      <c r="F24" s="254" t="s">
        <v>225</v>
      </c>
      <c r="G24" s="163"/>
      <c r="H24" s="252" t="str">
        <f>IFERROR(IF(D24=0,"",TEXT(D24*INDEX(Lists!$K$5:$K$8,MATCH(Environmental!$G24,Lists!$J$5:$J$8,0)),"#,###")&amp;" "&amp;E24&amp;" per year"),"")</f>
        <v/>
      </c>
      <c r="I24" s="99"/>
      <c r="J24" s="260"/>
      <c r="K24" s="29" t="e">
        <f>D24*INDEX(Lists!$K$5:$K$8,MATCH(Environmental!$G24,Lists!$J$5:$J$8,0))</f>
        <v>#N/A</v>
      </c>
      <c r="L24" s="28"/>
      <c r="M24" s="28"/>
      <c r="N24" s="28"/>
    </row>
    <row r="25" spans="1:14" s="24" customFormat="1" ht="14.4" x14ac:dyDescent="0.3">
      <c r="A25" s="99"/>
      <c r="B25" s="248">
        <f>MAX($B$8:$B24)+1</f>
        <v>10</v>
      </c>
      <c r="C25" s="41" t="s">
        <v>281</v>
      </c>
      <c r="D25" s="161"/>
      <c r="E25" s="159"/>
      <c r="F25" s="254" t="s">
        <v>225</v>
      </c>
      <c r="G25" s="163"/>
      <c r="H25" s="252" t="str">
        <f>IFERROR(IF(D25=0,"",TEXT(D25*INDEX(Lists!$K$5:$K$8,MATCH(Environmental!$G25,Lists!$J$5:$J$8,0)),"#,###")&amp;" "&amp;E25&amp;" per year"),"")</f>
        <v/>
      </c>
      <c r="I25" s="99"/>
      <c r="J25" s="260"/>
      <c r="K25" s="29" t="e">
        <f>D25*INDEX(Lists!$K$5:$K$8,MATCH(Environmental!$G25,Lists!$J$5:$J$8,0))</f>
        <v>#N/A</v>
      </c>
      <c r="L25" s="28"/>
      <c r="M25" s="28"/>
      <c r="N25" s="28"/>
    </row>
    <row r="26" spans="1:14" s="24" customFormat="1" ht="14.4" x14ac:dyDescent="0.3">
      <c r="A26" s="99"/>
      <c r="B26" s="248">
        <f>MAX($B$8:$B25)+1</f>
        <v>11</v>
      </c>
      <c r="C26" s="40" t="s">
        <v>282</v>
      </c>
      <c r="D26" s="162"/>
      <c r="E26" s="160"/>
      <c r="F26" s="254" t="s">
        <v>225</v>
      </c>
      <c r="G26" s="230"/>
      <c r="H26" s="253" t="str">
        <f>IFERROR(IF(D26=0,"",TEXT(D26*INDEX(Lists!$K$5:$K$8,MATCH(Environmental!$G26,Lists!$J$5:$J$8,0)),"#,###")&amp;" "&amp;E26&amp;" per year"),"")</f>
        <v/>
      </c>
      <c r="I26" s="99"/>
      <c r="J26" s="260"/>
      <c r="K26" s="29" t="e">
        <f>D26*INDEX(Lists!$K$5:$K$8,MATCH(Environmental!$G26,Lists!$J$5:$J$8,0))</f>
        <v>#N/A</v>
      </c>
      <c r="L26" s="28"/>
      <c r="M26" s="28"/>
      <c r="N26" s="28"/>
    </row>
    <row r="27" spans="1:14" x14ac:dyDescent="0.25">
      <c r="A27" s="99"/>
      <c r="B27" s="99"/>
      <c r="C27" s="99"/>
      <c r="D27" s="99"/>
      <c r="E27" s="99"/>
      <c r="F27" s="99"/>
      <c r="G27" s="99"/>
      <c r="H27" s="99"/>
      <c r="I27" s="99"/>
      <c r="J27" s="99"/>
    </row>
    <row r="28" spans="1:14" x14ac:dyDescent="0.25">
      <c r="A28" s="99"/>
      <c r="B28" s="99"/>
      <c r="C28" s="99"/>
      <c r="D28" s="99"/>
      <c r="E28" s="99"/>
      <c r="F28" s="99"/>
      <c r="G28" s="99"/>
      <c r="H28" s="99"/>
      <c r="I28" s="99"/>
      <c r="J28" s="99"/>
    </row>
    <row r="29" spans="1:14" x14ac:dyDescent="0.25">
      <c r="A29" s="99"/>
      <c r="B29" s="99"/>
      <c r="C29" s="99"/>
      <c r="D29" s="99"/>
      <c r="E29" s="99"/>
      <c r="F29" s="99"/>
      <c r="G29" s="99"/>
      <c r="H29" s="99"/>
      <c r="I29" s="99"/>
      <c r="J29" s="99"/>
    </row>
    <row r="30" spans="1:14" x14ac:dyDescent="0.25">
      <c r="A30" s="99"/>
      <c r="B30" s="99"/>
      <c r="C30" s="99"/>
      <c r="D30" s="99"/>
      <c r="E30" s="99"/>
      <c r="F30" s="99"/>
      <c r="G30" s="99"/>
      <c r="H30" s="99"/>
      <c r="I30" s="99"/>
      <c r="J30" s="99"/>
    </row>
    <row r="31" spans="1:14" x14ac:dyDescent="0.25">
      <c r="A31" s="99"/>
      <c r="B31" s="99"/>
      <c r="C31" s="99"/>
      <c r="D31" s="99"/>
      <c r="E31" s="99"/>
      <c r="F31" s="99"/>
      <c r="G31" s="99"/>
      <c r="H31" s="99"/>
      <c r="I31" s="99"/>
      <c r="J31" s="99"/>
    </row>
    <row r="32" spans="1:14" x14ac:dyDescent="0.25">
      <c r="A32" s="99"/>
      <c r="B32" s="99"/>
      <c r="C32" s="99"/>
      <c r="D32" s="99"/>
      <c r="E32" s="99"/>
      <c r="F32" s="99"/>
      <c r="G32" s="99"/>
      <c r="H32" s="99"/>
      <c r="I32" s="99"/>
      <c r="J32" s="99"/>
    </row>
    <row r="33" spans="1:10" x14ac:dyDescent="0.25">
      <c r="A33" s="99"/>
      <c r="B33" s="99"/>
      <c r="C33" s="99"/>
      <c r="D33" s="99"/>
      <c r="E33" s="99"/>
      <c r="F33" s="99"/>
      <c r="G33" s="99"/>
      <c r="H33" s="99"/>
      <c r="I33" s="99"/>
      <c r="J33" s="99"/>
    </row>
    <row r="34" spans="1:10" hidden="1" x14ac:dyDescent="0.25"/>
    <row r="35" spans="1:10" hidden="1" x14ac:dyDescent="0.25"/>
  </sheetData>
  <sheetProtection algorithmName="SHA-512" hashValue="yQ9p7t3COZ70zad6FjgZ9TEQm6792jCiEdl9aDrLR6qadORehIOktWpvrBqhKwzCrIPW3cM6dQJ1qBzOL3y5Fw==" saltValue="ZSnj1i8bF5/qRjkqpUv5Lw==" spinCount="100000" sheet="1" objects="1" scenarios="1" selectLockedCells="1"/>
  <conditionalFormatting sqref="B9">
    <cfRule type="expression" dxfId="22" priority="31">
      <formula>$D$8="No"</formula>
    </cfRule>
  </conditionalFormatting>
  <conditionalFormatting sqref="C9">
    <cfRule type="expression" dxfId="21" priority="30">
      <formula>$D$8="No"</formula>
    </cfRule>
  </conditionalFormatting>
  <conditionalFormatting sqref="D9">
    <cfRule type="expression" dxfId="20" priority="29">
      <formula>$D$8="No"</formula>
    </cfRule>
  </conditionalFormatting>
  <conditionalFormatting sqref="C11">
    <cfRule type="expression" dxfId="19" priority="26">
      <formula>$D$8="No"</formula>
    </cfRule>
  </conditionalFormatting>
  <conditionalFormatting sqref="C12">
    <cfRule type="expression" dxfId="18" priority="25">
      <formula>$D$8="No"</formula>
    </cfRule>
  </conditionalFormatting>
  <conditionalFormatting sqref="B12">
    <cfRule type="expression" dxfId="17" priority="24">
      <formula>$D$8="No"</formula>
    </cfRule>
  </conditionalFormatting>
  <conditionalFormatting sqref="C12">
    <cfRule type="containsText" dxfId="16" priority="23" operator="containsText" text="(Please describe)">
      <formula>NOT(ISERROR(SEARCH("(Please describe)",C12)))</formula>
    </cfRule>
  </conditionalFormatting>
  <conditionalFormatting sqref="B18">
    <cfRule type="expression" dxfId="15" priority="22">
      <formula>$D$17="No"</formula>
    </cfRule>
  </conditionalFormatting>
  <conditionalFormatting sqref="C18 H20 C20:F20 D21">
    <cfRule type="expression" dxfId="14" priority="21">
      <formula>$D$17="No"</formula>
    </cfRule>
  </conditionalFormatting>
  <conditionalFormatting sqref="B22:B26">
    <cfRule type="expression" dxfId="13" priority="16">
      <formula>$D$17="No"</formula>
    </cfRule>
  </conditionalFormatting>
  <conditionalFormatting sqref="C22:C26">
    <cfRule type="beginsWith" dxfId="12" priority="9" operator="beginsWith" text="Pollutant ">
      <formula>LEFT(C22,LEN("Pollutant "))="Pollutant "</formula>
    </cfRule>
    <cfRule type="expression" dxfId="11" priority="14">
      <formula>$D$17="No"</formula>
    </cfRule>
  </conditionalFormatting>
  <conditionalFormatting sqref="D22:E26">
    <cfRule type="expression" dxfId="10" priority="13">
      <formula>$D$17="No"</formula>
    </cfRule>
  </conditionalFormatting>
  <conditionalFormatting sqref="F22:F26">
    <cfRule type="expression" dxfId="9" priority="12">
      <formula>$D$17="No"</formula>
    </cfRule>
  </conditionalFormatting>
  <conditionalFormatting sqref="G22:G26">
    <cfRule type="expression" dxfId="8" priority="11">
      <formula>$D$17="No"</formula>
    </cfRule>
  </conditionalFormatting>
  <conditionalFormatting sqref="H22:H26">
    <cfRule type="expression" dxfId="7" priority="10">
      <formula>$D$17="No"</formula>
    </cfRule>
  </conditionalFormatting>
  <conditionalFormatting sqref="B13">
    <cfRule type="expression" dxfId="6" priority="7">
      <formula>$D$8="No"</formula>
    </cfRule>
  </conditionalFormatting>
  <conditionalFormatting sqref="C13">
    <cfRule type="expression" dxfId="5" priority="6">
      <formula>$D$8="No"</formula>
    </cfRule>
  </conditionalFormatting>
  <conditionalFormatting sqref="D13:E13">
    <cfRule type="expression" dxfId="4" priority="5">
      <formula>$D$8="No"</formula>
    </cfRule>
  </conditionalFormatting>
  <conditionalFormatting sqref="D18">
    <cfRule type="expression" dxfId="3" priority="3">
      <formula>$D$8="No"</formula>
    </cfRule>
  </conditionalFormatting>
  <conditionalFormatting sqref="C9:C13 D13:E13 D9">
    <cfRule type="expression" dxfId="2" priority="2">
      <formula>$D$8=""</formula>
    </cfRule>
  </conditionalFormatting>
  <conditionalFormatting sqref="C18 D18 C22:H26">
    <cfRule type="expression" dxfId="1" priority="1">
      <formula>$D$17=""</formula>
    </cfRule>
  </conditionalFormatting>
  <dataValidations count="6">
    <dataValidation type="list" showInputMessage="1" showErrorMessage="1" error="Please input either &quot;Yes&quot; or &quot;No&quot;." sqref="D8 D17" xr:uid="{EC21E7C1-F9C3-4589-A0E3-7EEC975C54A0}">
      <formula1>"Yes, No"</formula1>
    </dataValidation>
    <dataValidation type="decimal" operator="greaterThanOrEqual" allowBlank="1" showInputMessage="1" showErrorMessage="1" error="Please insert a valid number." sqref="D9 D18" xr:uid="{40571B36-F68F-4F3D-8321-FE5F075A0108}">
      <formula1>0</formula1>
    </dataValidation>
    <dataValidation operator="greaterThanOrEqual" allowBlank="1" showInputMessage="1" showErrorMessage="1" error="Please insert a valid number." sqref="C12" xr:uid="{CF2465CD-2D80-4ED0-B120-40C1E81548B9}"/>
    <dataValidation type="list" operator="greaterThanOrEqual" showInputMessage="1" showErrorMessage="1" error="Please insert a valid number." sqref="E13" xr:uid="{2CC85475-A905-41E2-8960-0F5E852D6F26}">
      <formula1>"square m, hectares, square km"</formula1>
    </dataValidation>
    <dataValidation type="custom" allowBlank="1" showInputMessage="1" showErrorMessage="1" errorTitle="ERROR" error="Entry must be a number" sqref="D13 D22:D26" xr:uid="{CA3180C7-DD4F-4CC0-9FFA-369B90FC8409}">
      <formula1>ISNUMBER(D13)</formula1>
    </dataValidation>
    <dataValidation type="custom" allowBlank="1" showInputMessage="1" showErrorMessage="1" errorTitle="ERROR" error="Entry must be a unit" sqref="E22:E26" xr:uid="{BC01796A-4F1A-4FA8-B793-A6295CA1FA8F}">
      <formula1>ISTEXT(E22)</formula1>
    </dataValidation>
  </dataValidations>
  <pageMargins left="0.70866141732283472" right="0.70866141732283472" top="0.74803149606299213" bottom="0.74803149606299213" header="0.31496062992125984" footer="0.31496062992125984"/>
  <pageSetup paperSize="9" scale="55"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396CCC9-55E0-4277-914F-20E9CDEBA937}">
          <x14:formula1>
            <xm:f>Lists!$J$5:$J$8</xm:f>
          </x14:formula1>
          <xm:sqref>G22:G26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ED2E2-5F84-4446-B61E-972D308D2BDA}">
  <sheetPr>
    <tabColor rgb="FFFDB913"/>
    <pageSetUpPr fitToPage="1"/>
  </sheetPr>
  <dimension ref="A1:H26"/>
  <sheetViews>
    <sheetView workbookViewId="0">
      <selection activeCell="C12" sqref="C12"/>
    </sheetView>
  </sheetViews>
  <sheetFormatPr defaultColWidth="0" defaultRowHeight="13.8" zeroHeight="1" x14ac:dyDescent="0.25"/>
  <cols>
    <col min="1" max="1" width="3.6640625" style="33" customWidth="1"/>
    <col min="2" max="2" width="8.88671875" style="14" customWidth="1"/>
    <col min="3" max="3" width="95.44140625" style="14" customWidth="1"/>
    <col min="4" max="8" width="8.88671875" style="33" customWidth="1"/>
    <col min="9" max="16384" width="8.88671875" style="14" hidden="1"/>
  </cols>
  <sheetData>
    <row r="1" spans="1:8" ht="30" customHeight="1" x14ac:dyDescent="0.25">
      <c r="A1" s="99"/>
      <c r="B1" s="99"/>
      <c r="C1" s="99"/>
      <c r="D1" s="99"/>
      <c r="E1" s="99"/>
      <c r="F1" s="99"/>
      <c r="G1" s="99"/>
      <c r="H1" s="99"/>
    </row>
    <row r="2" spans="1:8" ht="30" customHeight="1" x14ac:dyDescent="0.5">
      <c r="A2" s="99"/>
      <c r="B2" s="102" t="s">
        <v>3</v>
      </c>
      <c r="C2" s="99"/>
      <c r="D2" s="99"/>
      <c r="E2" s="99"/>
      <c r="F2" s="99"/>
      <c r="G2" s="99"/>
      <c r="H2" s="99"/>
    </row>
    <row r="3" spans="1:8" ht="30" customHeight="1" x14ac:dyDescent="0.4">
      <c r="A3" s="99"/>
      <c r="B3" s="103" t="s">
        <v>0</v>
      </c>
      <c r="C3" s="99"/>
      <c r="D3" s="99"/>
      <c r="E3" s="99"/>
      <c r="F3" s="99"/>
      <c r="G3" s="99"/>
      <c r="H3" s="99"/>
    </row>
    <row r="4" spans="1:8" ht="30" customHeight="1" x14ac:dyDescent="0.25">
      <c r="A4" s="99"/>
      <c r="B4" s="101"/>
      <c r="C4" s="99"/>
      <c r="D4" s="99"/>
      <c r="E4" s="99"/>
      <c r="F4" s="99"/>
      <c r="G4" s="99"/>
      <c r="H4" s="99"/>
    </row>
    <row r="5" spans="1:8" ht="17.399999999999999" x14ac:dyDescent="0.3">
      <c r="A5" s="99"/>
      <c r="B5" s="262" t="s">
        <v>287</v>
      </c>
      <c r="C5" s="99"/>
      <c r="D5" s="99"/>
      <c r="E5" s="99"/>
      <c r="F5" s="99"/>
      <c r="G5" s="99"/>
      <c r="H5" s="99"/>
    </row>
    <row r="6" spans="1:8" x14ac:dyDescent="0.25">
      <c r="A6" s="99"/>
      <c r="B6" s="99"/>
      <c r="C6" s="99"/>
      <c r="D6" s="99"/>
      <c r="E6" s="99"/>
      <c r="F6" s="99"/>
      <c r="G6" s="99"/>
      <c r="H6" s="99"/>
    </row>
    <row r="7" spans="1:8" x14ac:dyDescent="0.25">
      <c r="A7" s="99"/>
      <c r="B7" s="99"/>
      <c r="C7" s="119" t="s">
        <v>288</v>
      </c>
      <c r="D7" s="99"/>
      <c r="E7" s="99"/>
      <c r="F7" s="99"/>
      <c r="G7" s="99"/>
      <c r="H7" s="99"/>
    </row>
    <row r="8" spans="1:8" x14ac:dyDescent="0.25">
      <c r="A8" s="99"/>
      <c r="B8" s="99"/>
      <c r="C8" s="263" t="s">
        <v>283</v>
      </c>
      <c r="D8" s="99"/>
      <c r="E8" s="99"/>
      <c r="F8" s="99"/>
      <c r="G8" s="99"/>
      <c r="H8" s="99"/>
    </row>
    <row r="9" spans="1:8" x14ac:dyDescent="0.25">
      <c r="A9" s="99"/>
      <c r="B9" s="99"/>
      <c r="C9" s="263" t="s">
        <v>284</v>
      </c>
      <c r="D9" s="99"/>
      <c r="E9" s="99"/>
      <c r="F9" s="99"/>
      <c r="G9" s="99"/>
      <c r="H9" s="99"/>
    </row>
    <row r="10" spans="1:8" x14ac:dyDescent="0.25">
      <c r="A10" s="99"/>
      <c r="B10" s="99"/>
      <c r="C10" s="263" t="s">
        <v>285</v>
      </c>
      <c r="D10" s="99"/>
      <c r="E10" s="99"/>
      <c r="F10" s="99"/>
      <c r="G10" s="99"/>
      <c r="H10" s="99"/>
    </row>
    <row r="11" spans="1:8" x14ac:dyDescent="0.25">
      <c r="A11" s="99"/>
      <c r="B11" s="99"/>
      <c r="C11" s="265" t="s">
        <v>286</v>
      </c>
      <c r="D11" s="99"/>
      <c r="E11" s="99"/>
      <c r="F11" s="99"/>
      <c r="G11" s="99"/>
      <c r="H11" s="99"/>
    </row>
    <row r="12" spans="1:8" ht="210" customHeight="1" x14ac:dyDescent="0.25">
      <c r="A12" s="99"/>
      <c r="B12" s="261">
        <v>1</v>
      </c>
      <c r="C12" s="200"/>
      <c r="D12" s="145"/>
      <c r="E12" s="145"/>
      <c r="F12" s="145"/>
      <c r="G12" s="99"/>
      <c r="H12" s="99"/>
    </row>
    <row r="13" spans="1:8" x14ac:dyDescent="0.25">
      <c r="A13" s="99"/>
      <c r="B13" s="99"/>
      <c r="C13" s="99"/>
      <c r="D13" s="99"/>
      <c r="E13" s="99"/>
      <c r="F13" s="99"/>
      <c r="G13" s="99"/>
      <c r="H13" s="99"/>
    </row>
    <row r="14" spans="1:8" x14ac:dyDescent="0.25">
      <c r="A14" s="99"/>
      <c r="B14" s="99"/>
      <c r="C14" s="99"/>
      <c r="D14" s="99"/>
      <c r="E14" s="99"/>
      <c r="F14" s="99"/>
      <c r="G14" s="99"/>
      <c r="H14" s="99"/>
    </row>
    <row r="15" spans="1:8" x14ac:dyDescent="0.25">
      <c r="A15" s="99"/>
      <c r="B15" s="99"/>
      <c r="C15" s="119" t="s">
        <v>307</v>
      </c>
      <c r="D15" s="99"/>
      <c r="E15" s="99"/>
      <c r="F15" s="99"/>
      <c r="G15" s="99"/>
      <c r="H15" s="99"/>
    </row>
    <row r="16" spans="1:8" x14ac:dyDescent="0.25">
      <c r="A16" s="99"/>
      <c r="B16" s="99"/>
      <c r="C16" s="263" t="s">
        <v>289</v>
      </c>
      <c r="D16" s="99"/>
      <c r="E16" s="99"/>
      <c r="F16" s="99"/>
      <c r="G16" s="99"/>
      <c r="H16" s="99"/>
    </row>
    <row r="17" spans="1:8" x14ac:dyDescent="0.25">
      <c r="A17" s="99"/>
      <c r="B17" s="99"/>
      <c r="C17" s="263" t="s">
        <v>290</v>
      </c>
      <c r="D17" s="99"/>
      <c r="E17" s="99"/>
      <c r="F17" s="99"/>
      <c r="G17" s="99"/>
      <c r="H17" s="99"/>
    </row>
    <row r="18" spans="1:8" x14ac:dyDescent="0.25">
      <c r="A18" s="99"/>
      <c r="B18" s="99"/>
      <c r="C18" s="263" t="s">
        <v>291</v>
      </c>
      <c r="D18" s="99"/>
      <c r="E18" s="99"/>
      <c r="F18" s="99"/>
      <c r="G18" s="99"/>
      <c r="H18" s="99"/>
    </row>
    <row r="19" spans="1:8" x14ac:dyDescent="0.25">
      <c r="A19" s="99"/>
      <c r="B19" s="99"/>
      <c r="C19" s="263" t="s">
        <v>292</v>
      </c>
      <c r="D19" s="99"/>
      <c r="E19" s="99"/>
      <c r="F19" s="99"/>
      <c r="G19" s="99"/>
      <c r="H19" s="99"/>
    </row>
    <row r="20" spans="1:8" x14ac:dyDescent="0.25">
      <c r="A20" s="99"/>
      <c r="B20" s="99"/>
      <c r="C20" s="265" t="s">
        <v>293</v>
      </c>
      <c r="D20" s="99"/>
      <c r="E20" s="99"/>
      <c r="F20" s="99"/>
      <c r="G20" s="99"/>
      <c r="H20" s="99"/>
    </row>
    <row r="21" spans="1:8" ht="180" customHeight="1" x14ac:dyDescent="0.25">
      <c r="A21" s="99"/>
      <c r="B21" s="261">
        <f>MAX($B$12:$B20)+1</f>
        <v>2</v>
      </c>
      <c r="C21" s="200"/>
      <c r="D21" s="99"/>
      <c r="E21" s="99"/>
      <c r="F21" s="99"/>
      <c r="G21" s="99"/>
      <c r="H21" s="99"/>
    </row>
    <row r="22" spans="1:8" x14ac:dyDescent="0.25">
      <c r="A22" s="99"/>
      <c r="B22" s="99"/>
      <c r="C22" s="99"/>
      <c r="D22" s="99"/>
      <c r="E22" s="99"/>
      <c r="F22" s="99"/>
      <c r="G22" s="99"/>
      <c r="H22" s="99"/>
    </row>
    <row r="23" spans="1:8" x14ac:dyDescent="0.25">
      <c r="A23" s="99"/>
      <c r="B23" s="99"/>
      <c r="C23" s="99"/>
      <c r="D23" s="99"/>
      <c r="E23" s="99"/>
      <c r="F23" s="99"/>
      <c r="G23" s="99"/>
      <c r="H23" s="99"/>
    </row>
    <row r="24" spans="1:8" x14ac:dyDescent="0.25">
      <c r="A24" s="99"/>
      <c r="B24" s="99"/>
      <c r="C24" s="119" t="s">
        <v>294</v>
      </c>
      <c r="D24" s="99"/>
      <c r="E24" s="99"/>
      <c r="F24" s="99"/>
      <c r="G24" s="99"/>
      <c r="H24" s="99"/>
    </row>
    <row r="25" spans="1:8" s="27" customFormat="1" x14ac:dyDescent="0.25">
      <c r="A25" s="264"/>
      <c r="B25" s="264"/>
      <c r="C25" s="264"/>
      <c r="D25" s="264"/>
      <c r="E25" s="264"/>
      <c r="F25" s="264"/>
      <c r="G25" s="264"/>
      <c r="H25" s="264"/>
    </row>
    <row r="26" spans="1:8" hidden="1" x14ac:dyDescent="0.25"/>
  </sheetData>
  <sheetProtection algorithmName="SHA-512" hashValue="CwT5e7+VbdOdOnQFA3A76xbHHBfP6mLaC5lu9/jsvBrhSUXEu9Re3rJ0AmRB5cUJhJ5ALugylXflTqErcHRPDA==" saltValue="gadZDx1fcD7AF1gUBG3uDw==" spinCount="100000" sheet="1" objects="1" scenarios="1" selectLockedCells="1"/>
  <pageMargins left="0.70866141732283472" right="0.70866141732283472" top="0.74803149606299213" bottom="0.74803149606299213" header="0.31496062992125984" footer="0.31496062992125984"/>
  <pageSetup paperSize="9" scale="58"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762EF-54DC-45A7-AE79-09080B2F330C}">
  <sheetPr>
    <tabColor theme="2"/>
  </sheetPr>
  <dimension ref="A1:K133"/>
  <sheetViews>
    <sheetView workbookViewId="0">
      <selection activeCell="E14" sqref="E14"/>
    </sheetView>
  </sheetViews>
  <sheetFormatPr defaultColWidth="9.109375" defaultRowHeight="14.4" x14ac:dyDescent="0.3"/>
  <cols>
    <col min="1" max="1" width="39.109375" style="1" bestFit="1" customWidth="1"/>
    <col min="2" max="2" width="39.109375" style="1" customWidth="1"/>
    <col min="3" max="3" width="20.88671875" style="1" bestFit="1" customWidth="1"/>
    <col min="4" max="4" width="9.109375" style="1"/>
    <col min="5" max="5" width="13.44140625" style="1" bestFit="1" customWidth="1"/>
    <col min="6" max="9" width="9.109375" style="1"/>
    <col min="10" max="10" width="34.109375" style="1" bestFit="1" customWidth="1"/>
    <col min="11" max="16384" width="9.109375" style="1"/>
  </cols>
  <sheetData>
    <row r="1" spans="1:11" x14ac:dyDescent="0.3">
      <c r="A1" s="11" t="s">
        <v>146</v>
      </c>
      <c r="B1" s="11"/>
    </row>
    <row r="2" spans="1:11" x14ac:dyDescent="0.3">
      <c r="A2" s="1" t="s">
        <v>145</v>
      </c>
    </row>
    <row r="4" spans="1:11" x14ac:dyDescent="0.3">
      <c r="A4" s="11" t="s">
        <v>144</v>
      </c>
      <c r="B4" s="11"/>
      <c r="C4" s="10" t="s">
        <v>143</v>
      </c>
      <c r="D4" s="9">
        <v>43617</v>
      </c>
      <c r="E4" s="1" t="s">
        <v>142</v>
      </c>
    </row>
    <row r="5" spans="1:11" x14ac:dyDescent="0.3">
      <c r="A5" s="8" t="s">
        <v>141</v>
      </c>
      <c r="B5" s="5" t="str">
        <f t="shared" ref="B5:B40" si="0">IFERROR(LEFT(A5,SEARCH(" (",A5,1)-1),A5)</f>
        <v>Albury</v>
      </c>
      <c r="C5" s="7">
        <v>10050</v>
      </c>
      <c r="D5" s="3"/>
      <c r="E5" s="2" t="b">
        <v>1</v>
      </c>
      <c r="H5" s="1" t="s">
        <v>147</v>
      </c>
      <c r="J5" t="s">
        <v>263</v>
      </c>
      <c r="K5">
        <v>365.25</v>
      </c>
    </row>
    <row r="6" spans="1:11" x14ac:dyDescent="0.3">
      <c r="A6" s="1" t="s">
        <v>140</v>
      </c>
      <c r="B6" s="5" t="str">
        <f t="shared" si="0"/>
        <v>Armidale Regional</v>
      </c>
      <c r="C6" s="4">
        <v>10130</v>
      </c>
      <c r="D6" s="3"/>
      <c r="E6" s="2" t="b">
        <v>1</v>
      </c>
      <c r="H6" s="1" t="s">
        <v>148</v>
      </c>
      <c r="J6" t="s">
        <v>246</v>
      </c>
      <c r="K6">
        <f>K5/7</f>
        <v>52.178571428571431</v>
      </c>
    </row>
    <row r="7" spans="1:11" x14ac:dyDescent="0.3">
      <c r="A7" s="1" t="s">
        <v>139</v>
      </c>
      <c r="B7" s="5" t="str">
        <f t="shared" si="0"/>
        <v>Ballina</v>
      </c>
      <c r="C7" s="4">
        <v>10250</v>
      </c>
      <c r="D7" s="3"/>
      <c r="E7" s="2" t="b">
        <v>1</v>
      </c>
      <c r="J7" t="s">
        <v>264</v>
      </c>
      <c r="K7">
        <v>12</v>
      </c>
    </row>
    <row r="8" spans="1:11" x14ac:dyDescent="0.3">
      <c r="A8" s="1" t="s">
        <v>138</v>
      </c>
      <c r="B8" s="5" t="str">
        <f t="shared" si="0"/>
        <v>Balranald</v>
      </c>
      <c r="C8" s="4">
        <v>10300</v>
      </c>
      <c r="D8" s="3"/>
      <c r="E8" s="2" t="b">
        <v>1</v>
      </c>
      <c r="J8" t="s">
        <v>265</v>
      </c>
      <c r="K8">
        <v>1</v>
      </c>
    </row>
    <row r="9" spans="1:11" x14ac:dyDescent="0.3">
      <c r="A9" s="1" t="s">
        <v>137</v>
      </c>
      <c r="B9" s="5" t="str">
        <f t="shared" si="0"/>
        <v>Bathurst Regional</v>
      </c>
      <c r="C9" s="4">
        <v>10470</v>
      </c>
      <c r="D9" s="3"/>
      <c r="E9" s="2" t="b">
        <v>1</v>
      </c>
    </row>
    <row r="10" spans="1:11" x14ac:dyDescent="0.3">
      <c r="A10" s="1" t="s">
        <v>136</v>
      </c>
      <c r="B10" s="5" t="str">
        <f t="shared" si="0"/>
        <v>Bega Valley</v>
      </c>
      <c r="C10" s="4">
        <v>10550</v>
      </c>
      <c r="D10" s="3"/>
      <c r="E10" s="2" t="b">
        <v>1</v>
      </c>
    </row>
    <row r="11" spans="1:11" x14ac:dyDescent="0.3">
      <c r="A11" s="1" t="s">
        <v>135</v>
      </c>
      <c r="B11" s="5" t="str">
        <f t="shared" si="0"/>
        <v>Bellingen</v>
      </c>
      <c r="C11" s="4">
        <v>10600</v>
      </c>
      <c r="D11" s="3"/>
      <c r="E11" s="2" t="b">
        <v>1</v>
      </c>
    </row>
    <row r="12" spans="1:11" x14ac:dyDescent="0.3">
      <c r="A12" s="1" t="s">
        <v>134</v>
      </c>
      <c r="B12" s="5" t="str">
        <f t="shared" si="0"/>
        <v>Berrigan</v>
      </c>
      <c r="C12" s="4">
        <v>10650</v>
      </c>
      <c r="D12" s="3"/>
      <c r="E12" s="2" t="b">
        <v>1</v>
      </c>
    </row>
    <row r="13" spans="1:11" x14ac:dyDescent="0.3">
      <c r="A13" s="1" t="s">
        <v>133</v>
      </c>
      <c r="B13" s="5" t="str">
        <f t="shared" si="0"/>
        <v>Bland</v>
      </c>
      <c r="C13" s="4">
        <v>10800</v>
      </c>
      <c r="D13" s="3"/>
      <c r="E13" s="2" t="b">
        <v>1</v>
      </c>
      <c r="J13" t="s">
        <v>7</v>
      </c>
    </row>
    <row r="14" spans="1:11" x14ac:dyDescent="0.3">
      <c r="A14" s="1" t="s">
        <v>132</v>
      </c>
      <c r="B14" s="5" t="str">
        <f t="shared" si="0"/>
        <v>Blayney</v>
      </c>
      <c r="C14" s="4">
        <v>10850</v>
      </c>
      <c r="D14" s="3"/>
      <c r="E14" s="2" t="b">
        <v>1</v>
      </c>
      <c r="J14" t="s">
        <v>296</v>
      </c>
    </row>
    <row r="15" spans="1:11" x14ac:dyDescent="0.3">
      <c r="A15" s="1" t="s">
        <v>131</v>
      </c>
      <c r="B15" s="5" t="str">
        <f t="shared" si="0"/>
        <v>Bogan</v>
      </c>
      <c r="C15" s="4">
        <v>10950</v>
      </c>
      <c r="D15" s="3"/>
      <c r="E15" s="2" t="b">
        <v>1</v>
      </c>
      <c r="J15" t="s">
        <v>297</v>
      </c>
    </row>
    <row r="16" spans="1:11" x14ac:dyDescent="0.3">
      <c r="A16" s="1" t="s">
        <v>130</v>
      </c>
      <c r="B16" s="5" t="str">
        <f t="shared" si="0"/>
        <v>Bourke</v>
      </c>
      <c r="C16" s="4">
        <v>11150</v>
      </c>
      <c r="D16" s="3"/>
      <c r="E16" s="2" t="b">
        <v>1</v>
      </c>
    </row>
    <row r="17" spans="1:5" x14ac:dyDescent="0.3">
      <c r="A17" s="1" t="s">
        <v>129</v>
      </c>
      <c r="B17" s="5" t="str">
        <f t="shared" si="0"/>
        <v>Brewarrina</v>
      </c>
      <c r="C17" s="4">
        <v>11200</v>
      </c>
      <c r="D17" s="3"/>
      <c r="E17" s="2" t="b">
        <v>1</v>
      </c>
    </row>
    <row r="18" spans="1:5" x14ac:dyDescent="0.3">
      <c r="A18" s="1" t="s">
        <v>128</v>
      </c>
      <c r="B18" s="5" t="str">
        <f t="shared" si="0"/>
        <v>Broken Hill</v>
      </c>
      <c r="C18" s="4">
        <v>11250</v>
      </c>
      <c r="D18" s="3"/>
      <c r="E18" s="2" t="b">
        <v>1</v>
      </c>
    </row>
    <row r="19" spans="1:5" x14ac:dyDescent="0.3">
      <c r="A19" s="1" t="s">
        <v>127</v>
      </c>
      <c r="B19" s="5" t="str">
        <f t="shared" si="0"/>
        <v>Byron</v>
      </c>
      <c r="C19" s="4">
        <v>11350</v>
      </c>
      <c r="D19" s="3"/>
      <c r="E19" s="2" t="b">
        <v>1</v>
      </c>
    </row>
    <row r="20" spans="1:5" x14ac:dyDescent="0.3">
      <c r="A20" s="1" t="s">
        <v>126</v>
      </c>
      <c r="B20" s="5" t="str">
        <f t="shared" si="0"/>
        <v>Cabonne</v>
      </c>
      <c r="C20" s="4">
        <v>11400</v>
      </c>
      <c r="D20" s="3"/>
      <c r="E20" s="2" t="b">
        <v>1</v>
      </c>
    </row>
    <row r="21" spans="1:5" x14ac:dyDescent="0.3">
      <c r="A21" s="1" t="s">
        <v>125</v>
      </c>
      <c r="B21" s="5" t="str">
        <f t="shared" si="0"/>
        <v>Carrathool</v>
      </c>
      <c r="C21" s="4">
        <v>11600</v>
      </c>
      <c r="D21" s="3"/>
      <c r="E21" s="2" t="b">
        <v>1</v>
      </c>
    </row>
    <row r="22" spans="1:5" x14ac:dyDescent="0.3">
      <c r="A22" s="1" t="s">
        <v>124</v>
      </c>
      <c r="B22" s="5" t="str">
        <f t="shared" si="0"/>
        <v>Central Coast</v>
      </c>
      <c r="C22" s="4">
        <v>11650</v>
      </c>
      <c r="D22" s="3"/>
      <c r="E22" s="2" t="b">
        <v>1</v>
      </c>
    </row>
    <row r="23" spans="1:5" x14ac:dyDescent="0.3">
      <c r="A23" s="1" t="s">
        <v>123</v>
      </c>
      <c r="B23" s="5" t="str">
        <f t="shared" si="0"/>
        <v>Central Darling</v>
      </c>
      <c r="C23" s="4">
        <v>11700</v>
      </c>
      <c r="D23" s="3"/>
      <c r="E23" s="2" t="b">
        <v>1</v>
      </c>
    </row>
    <row r="24" spans="1:5" x14ac:dyDescent="0.3">
      <c r="A24" s="1" t="s">
        <v>122</v>
      </c>
      <c r="B24" s="5" t="str">
        <f t="shared" si="0"/>
        <v>Cessnock</v>
      </c>
      <c r="C24" s="4">
        <v>11720</v>
      </c>
      <c r="D24" s="3"/>
      <c r="E24" s="2" t="b">
        <v>1</v>
      </c>
    </row>
    <row r="25" spans="1:5" x14ac:dyDescent="0.3">
      <c r="A25" s="1" t="s">
        <v>121</v>
      </c>
      <c r="B25" s="5" t="str">
        <f t="shared" si="0"/>
        <v>Clarence Valley</v>
      </c>
      <c r="C25" s="4">
        <v>11730</v>
      </c>
      <c r="D25" s="3"/>
      <c r="E25" s="2" t="b">
        <v>1</v>
      </c>
    </row>
    <row r="26" spans="1:5" x14ac:dyDescent="0.3">
      <c r="A26" s="1" t="s">
        <v>120</v>
      </c>
      <c r="B26" s="5" t="str">
        <f t="shared" si="0"/>
        <v>Cobar</v>
      </c>
      <c r="C26" s="4">
        <v>11750</v>
      </c>
      <c r="D26" s="3"/>
      <c r="E26" s="2" t="b">
        <v>1</v>
      </c>
    </row>
    <row r="27" spans="1:5" x14ac:dyDescent="0.3">
      <c r="A27" s="1" t="s">
        <v>119</v>
      </c>
      <c r="B27" s="5" t="str">
        <f t="shared" si="0"/>
        <v>Coffs Harbour</v>
      </c>
      <c r="C27" s="4">
        <v>11800</v>
      </c>
      <c r="D27" s="3"/>
      <c r="E27" s="2" t="b">
        <v>1</v>
      </c>
    </row>
    <row r="28" spans="1:5" x14ac:dyDescent="0.3">
      <c r="A28" s="1" t="s">
        <v>118</v>
      </c>
      <c r="B28" s="5" t="str">
        <f t="shared" si="0"/>
        <v>Coolamon</v>
      </c>
      <c r="C28" s="4">
        <v>12000</v>
      </c>
      <c r="D28" s="3"/>
      <c r="E28" s="2" t="b">
        <v>1</v>
      </c>
    </row>
    <row r="29" spans="1:5" x14ac:dyDescent="0.3">
      <c r="A29" s="1" t="s">
        <v>117</v>
      </c>
      <c r="B29" s="5" t="str">
        <f t="shared" si="0"/>
        <v>Coonamble</v>
      </c>
      <c r="C29" s="4">
        <v>12150</v>
      </c>
      <c r="D29" s="3"/>
      <c r="E29" s="2" t="b">
        <v>1</v>
      </c>
    </row>
    <row r="30" spans="1:5" x14ac:dyDescent="0.3">
      <c r="A30" s="1" t="s">
        <v>116</v>
      </c>
      <c r="B30" s="5" t="str">
        <f t="shared" si="0"/>
        <v>Cootamundra-Gundagai Regional</v>
      </c>
      <c r="C30" s="4">
        <v>12160</v>
      </c>
      <c r="D30" s="3"/>
      <c r="E30" s="2" t="b">
        <v>1</v>
      </c>
    </row>
    <row r="31" spans="1:5" x14ac:dyDescent="0.3">
      <c r="A31" s="1" t="s">
        <v>115</v>
      </c>
      <c r="B31" s="5" t="str">
        <f t="shared" si="0"/>
        <v>Cowra</v>
      </c>
      <c r="C31" s="4">
        <v>12350</v>
      </c>
      <c r="D31" s="3"/>
      <c r="E31" s="2" t="b">
        <v>1</v>
      </c>
    </row>
    <row r="32" spans="1:5" x14ac:dyDescent="0.3">
      <c r="A32" s="1" t="s">
        <v>114</v>
      </c>
      <c r="B32" s="5" t="str">
        <f t="shared" si="0"/>
        <v>Dubbo Regional</v>
      </c>
      <c r="C32" s="4">
        <v>12390</v>
      </c>
      <c r="D32" s="3"/>
      <c r="E32" s="2" t="b">
        <v>1</v>
      </c>
    </row>
    <row r="33" spans="1:5" x14ac:dyDescent="0.3">
      <c r="A33" s="1" t="s">
        <v>113</v>
      </c>
      <c r="B33" s="5" t="str">
        <f t="shared" si="0"/>
        <v>Dungog</v>
      </c>
      <c r="C33" s="4">
        <v>12700</v>
      </c>
      <c r="D33" s="3"/>
      <c r="E33" s="2" t="b">
        <v>1</v>
      </c>
    </row>
    <row r="34" spans="1:5" x14ac:dyDescent="0.3">
      <c r="A34" s="1" t="s">
        <v>112</v>
      </c>
      <c r="B34" s="5" t="str">
        <f t="shared" si="0"/>
        <v>Edward River</v>
      </c>
      <c r="C34" s="4">
        <v>12730</v>
      </c>
      <c r="D34" s="3"/>
      <c r="E34" s="2" t="b">
        <v>1</v>
      </c>
    </row>
    <row r="35" spans="1:5" x14ac:dyDescent="0.3">
      <c r="A35" s="1" t="s">
        <v>111</v>
      </c>
      <c r="B35" s="5" t="str">
        <f t="shared" si="0"/>
        <v>Eurobodalla</v>
      </c>
      <c r="C35" s="4">
        <v>12750</v>
      </c>
      <c r="D35" s="3"/>
      <c r="E35" s="2" t="b">
        <v>1</v>
      </c>
    </row>
    <row r="36" spans="1:5" x14ac:dyDescent="0.3">
      <c r="A36" s="1" t="s">
        <v>110</v>
      </c>
      <c r="B36" s="5" t="str">
        <f t="shared" si="0"/>
        <v>Federation</v>
      </c>
      <c r="C36" s="4">
        <v>12870</v>
      </c>
      <c r="D36" s="3"/>
      <c r="E36" s="2" t="b">
        <v>1</v>
      </c>
    </row>
    <row r="37" spans="1:5" x14ac:dyDescent="0.3">
      <c r="A37" s="1" t="s">
        <v>109</v>
      </c>
      <c r="B37" s="5" t="str">
        <f t="shared" si="0"/>
        <v>Forbes</v>
      </c>
      <c r="C37" s="4">
        <v>12900</v>
      </c>
      <c r="D37" s="3"/>
      <c r="E37" s="2" t="b">
        <v>1</v>
      </c>
    </row>
    <row r="38" spans="1:5" x14ac:dyDescent="0.3">
      <c r="A38" s="1" t="s">
        <v>108</v>
      </c>
      <c r="B38" s="5" t="str">
        <f t="shared" si="0"/>
        <v>Gilgandra</v>
      </c>
      <c r="C38" s="4">
        <v>12950</v>
      </c>
      <c r="D38" s="3"/>
      <c r="E38" s="2" t="b">
        <v>1</v>
      </c>
    </row>
    <row r="39" spans="1:5" x14ac:dyDescent="0.3">
      <c r="A39" s="1" t="s">
        <v>107</v>
      </c>
      <c r="B39" s="5" t="str">
        <f t="shared" si="0"/>
        <v>Glen Innes Severn</v>
      </c>
      <c r="C39" s="4">
        <v>13010</v>
      </c>
      <c r="D39" s="3"/>
      <c r="E39" s="2" t="b">
        <v>1</v>
      </c>
    </row>
    <row r="40" spans="1:5" x14ac:dyDescent="0.3">
      <c r="A40" s="1" t="s">
        <v>106</v>
      </c>
      <c r="B40" s="5" t="str">
        <f t="shared" si="0"/>
        <v>Goulburn Mulwaree</v>
      </c>
      <c r="C40" s="4">
        <v>13310</v>
      </c>
      <c r="D40" s="3"/>
      <c r="E40" s="2" t="b">
        <v>1</v>
      </c>
    </row>
    <row r="41" spans="1:5" x14ac:dyDescent="0.3">
      <c r="A41" s="1" t="s">
        <v>105</v>
      </c>
      <c r="B41" s="6" t="s">
        <v>104</v>
      </c>
      <c r="C41" s="4">
        <v>13340</v>
      </c>
      <c r="D41" s="3"/>
      <c r="E41" s="2" t="b">
        <v>1</v>
      </c>
    </row>
    <row r="42" spans="1:5" x14ac:dyDescent="0.3">
      <c r="A42" s="1" t="s">
        <v>103</v>
      </c>
      <c r="B42" s="5" t="str">
        <f t="shared" ref="B42:B73" si="1">IFERROR(LEFT(A42,SEARCH(" (",A42,1)-1),A42)</f>
        <v>Griffith</v>
      </c>
      <c r="C42" s="4">
        <v>13450</v>
      </c>
      <c r="D42" s="3"/>
      <c r="E42" s="2" t="b">
        <v>1</v>
      </c>
    </row>
    <row r="43" spans="1:5" x14ac:dyDescent="0.3">
      <c r="A43" s="1" t="s">
        <v>102</v>
      </c>
      <c r="B43" s="5" t="str">
        <f t="shared" si="1"/>
        <v>Gunnedah</v>
      </c>
      <c r="C43" s="4">
        <v>13550</v>
      </c>
      <c r="D43" s="3"/>
      <c r="E43" s="2" t="b">
        <v>1</v>
      </c>
    </row>
    <row r="44" spans="1:5" x14ac:dyDescent="0.3">
      <c r="A44" s="1" t="s">
        <v>101</v>
      </c>
      <c r="B44" s="5" t="str">
        <f t="shared" si="1"/>
        <v>Gwydir</v>
      </c>
      <c r="C44" s="4">
        <v>13660</v>
      </c>
      <c r="D44" s="3"/>
      <c r="E44" s="2" t="b">
        <v>1</v>
      </c>
    </row>
    <row r="45" spans="1:5" x14ac:dyDescent="0.3">
      <c r="A45" s="1" t="s">
        <v>100</v>
      </c>
      <c r="B45" s="5" t="str">
        <f t="shared" si="1"/>
        <v>Hay</v>
      </c>
      <c r="C45" s="4">
        <v>13850</v>
      </c>
      <c r="D45" s="3"/>
      <c r="E45" s="2" t="b">
        <v>1</v>
      </c>
    </row>
    <row r="46" spans="1:5" x14ac:dyDescent="0.3">
      <c r="A46" s="1" t="s">
        <v>99</v>
      </c>
      <c r="B46" s="5" t="str">
        <f t="shared" si="1"/>
        <v>Hilltops</v>
      </c>
      <c r="C46" s="4">
        <v>13910</v>
      </c>
      <c r="D46" s="3"/>
      <c r="E46" s="2" t="b">
        <v>1</v>
      </c>
    </row>
    <row r="47" spans="1:5" x14ac:dyDescent="0.3">
      <c r="A47" s="1" t="s">
        <v>98</v>
      </c>
      <c r="B47" s="5" t="str">
        <f t="shared" si="1"/>
        <v>Inverell</v>
      </c>
      <c r="C47" s="4">
        <v>14200</v>
      </c>
      <c r="D47" s="3"/>
      <c r="E47" s="2" t="b">
        <v>1</v>
      </c>
    </row>
    <row r="48" spans="1:5" x14ac:dyDescent="0.3">
      <c r="A48" s="1" t="s">
        <v>97</v>
      </c>
      <c r="B48" s="5" t="str">
        <f t="shared" si="1"/>
        <v>Junee</v>
      </c>
      <c r="C48" s="4">
        <v>14300</v>
      </c>
      <c r="D48" s="3"/>
      <c r="E48" s="2" t="b">
        <v>1</v>
      </c>
    </row>
    <row r="49" spans="1:5" x14ac:dyDescent="0.3">
      <c r="A49" s="1" t="s">
        <v>96</v>
      </c>
      <c r="B49" s="5" t="str">
        <f t="shared" si="1"/>
        <v>Kempsey</v>
      </c>
      <c r="C49" s="4">
        <v>14350</v>
      </c>
      <c r="D49" s="3"/>
      <c r="E49" s="2" t="b">
        <v>1</v>
      </c>
    </row>
    <row r="50" spans="1:5" x14ac:dyDescent="0.3">
      <c r="A50" s="1" t="s">
        <v>95</v>
      </c>
      <c r="B50" s="5" t="str">
        <f t="shared" si="1"/>
        <v>Kiama</v>
      </c>
      <c r="C50" s="4">
        <v>14400</v>
      </c>
      <c r="D50" s="3"/>
      <c r="E50" s="2" t="b">
        <v>1</v>
      </c>
    </row>
    <row r="51" spans="1:5" x14ac:dyDescent="0.3">
      <c r="A51" s="1" t="s">
        <v>94</v>
      </c>
      <c r="B51" s="5" t="str">
        <f t="shared" si="1"/>
        <v>Kyogle</v>
      </c>
      <c r="C51" s="4">
        <v>14550</v>
      </c>
      <c r="D51" s="3"/>
      <c r="E51" s="2" t="b">
        <v>1</v>
      </c>
    </row>
    <row r="52" spans="1:5" x14ac:dyDescent="0.3">
      <c r="A52" s="1" t="s">
        <v>93</v>
      </c>
      <c r="B52" s="5" t="str">
        <f t="shared" si="1"/>
        <v>Lachlan</v>
      </c>
      <c r="C52" s="4">
        <v>14600</v>
      </c>
      <c r="D52" s="3"/>
      <c r="E52" s="2" t="b">
        <v>1</v>
      </c>
    </row>
    <row r="53" spans="1:5" x14ac:dyDescent="0.3">
      <c r="A53" s="1" t="s">
        <v>92</v>
      </c>
      <c r="B53" s="5" t="str">
        <f t="shared" si="1"/>
        <v>Lake Macquarie</v>
      </c>
      <c r="C53" s="4">
        <v>14650</v>
      </c>
      <c r="D53" s="3"/>
      <c r="E53" s="2" t="b">
        <v>1</v>
      </c>
    </row>
    <row r="54" spans="1:5" x14ac:dyDescent="0.3">
      <c r="A54" s="1" t="s">
        <v>91</v>
      </c>
      <c r="B54" s="5" t="str">
        <f t="shared" si="1"/>
        <v>Leeton</v>
      </c>
      <c r="C54" s="4">
        <v>14750</v>
      </c>
      <c r="D54" s="3"/>
      <c r="E54" s="2" t="b">
        <v>1</v>
      </c>
    </row>
    <row r="55" spans="1:5" x14ac:dyDescent="0.3">
      <c r="A55" s="1" t="s">
        <v>90</v>
      </c>
      <c r="B55" s="5" t="str">
        <f t="shared" si="1"/>
        <v>Lismore</v>
      </c>
      <c r="C55" s="4">
        <v>14850</v>
      </c>
      <c r="D55" s="3"/>
      <c r="E55" s="2" t="b">
        <v>1</v>
      </c>
    </row>
    <row r="56" spans="1:5" x14ac:dyDescent="0.3">
      <c r="A56" s="1" t="s">
        <v>89</v>
      </c>
      <c r="B56" s="5" t="str">
        <f t="shared" si="1"/>
        <v>Liverpool Plains</v>
      </c>
      <c r="C56" s="4">
        <v>14920</v>
      </c>
      <c r="D56" s="3"/>
      <c r="E56" s="2" t="b">
        <v>1</v>
      </c>
    </row>
    <row r="57" spans="1:5" x14ac:dyDescent="0.3">
      <c r="A57" s="1" t="s">
        <v>88</v>
      </c>
      <c r="B57" s="5" t="str">
        <f t="shared" si="1"/>
        <v>Lockhart</v>
      </c>
      <c r="C57" s="4">
        <v>14950</v>
      </c>
      <c r="D57" s="3"/>
      <c r="E57" s="2" t="b">
        <v>1</v>
      </c>
    </row>
    <row r="58" spans="1:5" x14ac:dyDescent="0.3">
      <c r="A58" s="1" t="s">
        <v>87</v>
      </c>
      <c r="B58" s="5" t="str">
        <f t="shared" si="1"/>
        <v>Maitland</v>
      </c>
      <c r="C58" s="4">
        <v>15050</v>
      </c>
      <c r="D58" s="3"/>
      <c r="E58" s="2" t="b">
        <v>1</v>
      </c>
    </row>
    <row r="59" spans="1:5" x14ac:dyDescent="0.3">
      <c r="A59" s="1" t="s">
        <v>86</v>
      </c>
      <c r="B59" s="5" t="str">
        <f t="shared" si="1"/>
        <v>Mid-Coast</v>
      </c>
      <c r="C59" s="4">
        <v>15240</v>
      </c>
      <c r="D59" s="3"/>
      <c r="E59" s="2" t="b">
        <v>1</v>
      </c>
    </row>
    <row r="60" spans="1:5" x14ac:dyDescent="0.3">
      <c r="A60" s="1" t="s">
        <v>85</v>
      </c>
      <c r="B60" s="5" t="str">
        <f t="shared" si="1"/>
        <v>Mid-Western Regional</v>
      </c>
      <c r="C60" s="4">
        <v>15270</v>
      </c>
      <c r="D60" s="3"/>
      <c r="E60" s="2" t="b">
        <v>1</v>
      </c>
    </row>
    <row r="61" spans="1:5" x14ac:dyDescent="0.3">
      <c r="A61" s="1" t="s">
        <v>84</v>
      </c>
      <c r="B61" s="5" t="str">
        <f t="shared" si="1"/>
        <v>Moree Plains</v>
      </c>
      <c r="C61" s="4">
        <v>15300</v>
      </c>
      <c r="D61" s="3"/>
      <c r="E61" s="2" t="b">
        <v>1</v>
      </c>
    </row>
    <row r="62" spans="1:5" x14ac:dyDescent="0.3">
      <c r="A62" s="1" t="s">
        <v>83</v>
      </c>
      <c r="B62" s="5" t="str">
        <f t="shared" si="1"/>
        <v>Murray River</v>
      </c>
      <c r="C62" s="4">
        <v>15520</v>
      </c>
      <c r="D62" s="3"/>
      <c r="E62" s="2" t="b">
        <v>1</v>
      </c>
    </row>
    <row r="63" spans="1:5" x14ac:dyDescent="0.3">
      <c r="A63" s="1" t="s">
        <v>82</v>
      </c>
      <c r="B63" s="5" t="str">
        <f t="shared" si="1"/>
        <v>Murrumbidgee</v>
      </c>
      <c r="C63" s="4">
        <v>15560</v>
      </c>
      <c r="D63" s="3"/>
      <c r="E63" s="2" t="b">
        <v>1</v>
      </c>
    </row>
    <row r="64" spans="1:5" x14ac:dyDescent="0.3">
      <c r="A64" s="1" t="s">
        <v>81</v>
      </c>
      <c r="B64" s="5" t="str">
        <f t="shared" si="1"/>
        <v>Muswellbrook</v>
      </c>
      <c r="C64" s="4">
        <v>15650</v>
      </c>
      <c r="D64" s="3"/>
      <c r="E64" s="2" t="b">
        <v>1</v>
      </c>
    </row>
    <row r="65" spans="1:5" x14ac:dyDescent="0.3">
      <c r="A65" s="1" t="s">
        <v>80</v>
      </c>
      <c r="B65" s="5" t="str">
        <f t="shared" si="1"/>
        <v>Nambucca</v>
      </c>
      <c r="C65" s="4">
        <v>15700</v>
      </c>
      <c r="D65" s="3"/>
      <c r="E65" s="2" t="b">
        <v>1</v>
      </c>
    </row>
    <row r="66" spans="1:5" x14ac:dyDescent="0.3">
      <c r="A66" s="1" t="s">
        <v>79</v>
      </c>
      <c r="B66" s="5" t="str">
        <f t="shared" si="1"/>
        <v>Narrabri</v>
      </c>
      <c r="C66" s="4">
        <v>15750</v>
      </c>
      <c r="D66" s="3"/>
      <c r="E66" s="2" t="b">
        <v>1</v>
      </c>
    </row>
    <row r="67" spans="1:5" x14ac:dyDescent="0.3">
      <c r="A67" s="1" t="s">
        <v>78</v>
      </c>
      <c r="B67" s="5" t="str">
        <f t="shared" si="1"/>
        <v>Narrandera</v>
      </c>
      <c r="C67" s="4">
        <v>15800</v>
      </c>
      <c r="D67" s="3"/>
      <c r="E67" s="2" t="b">
        <v>1</v>
      </c>
    </row>
    <row r="68" spans="1:5" x14ac:dyDescent="0.3">
      <c r="A68" s="1" t="s">
        <v>77</v>
      </c>
      <c r="B68" s="5" t="str">
        <f t="shared" si="1"/>
        <v>Narromine</v>
      </c>
      <c r="C68" s="4">
        <v>15850</v>
      </c>
      <c r="D68" s="3"/>
      <c r="E68" s="2" t="b">
        <v>1</v>
      </c>
    </row>
    <row r="69" spans="1:5" x14ac:dyDescent="0.3">
      <c r="A69" s="1" t="s">
        <v>76</v>
      </c>
      <c r="B69" s="5" t="str">
        <f t="shared" si="1"/>
        <v>Oberon</v>
      </c>
      <c r="C69" s="4">
        <v>16100</v>
      </c>
      <c r="D69" s="3"/>
      <c r="E69" s="2" t="b">
        <v>1</v>
      </c>
    </row>
    <row r="70" spans="1:5" x14ac:dyDescent="0.3">
      <c r="A70" s="1" t="s">
        <v>75</v>
      </c>
      <c r="B70" s="5" t="str">
        <f t="shared" si="1"/>
        <v>Orange</v>
      </c>
      <c r="C70" s="4">
        <v>16150</v>
      </c>
      <c r="D70" s="3"/>
      <c r="E70" s="2" t="b">
        <v>1</v>
      </c>
    </row>
    <row r="71" spans="1:5" x14ac:dyDescent="0.3">
      <c r="A71" s="1" t="s">
        <v>74</v>
      </c>
      <c r="B71" s="5" t="str">
        <f t="shared" si="1"/>
        <v>Parkes</v>
      </c>
      <c r="C71" s="4">
        <v>16200</v>
      </c>
      <c r="D71" s="3"/>
      <c r="E71" s="2" t="b">
        <v>1</v>
      </c>
    </row>
    <row r="72" spans="1:5" x14ac:dyDescent="0.3">
      <c r="A72" s="1" t="s">
        <v>73</v>
      </c>
      <c r="B72" s="5" t="str">
        <f t="shared" si="1"/>
        <v>Port Macquarie-Hastings</v>
      </c>
      <c r="C72" s="4">
        <v>16380</v>
      </c>
      <c r="D72" s="3"/>
      <c r="E72" s="2" t="b">
        <v>1</v>
      </c>
    </row>
    <row r="73" spans="1:5" x14ac:dyDescent="0.3">
      <c r="A73" s="1" t="s">
        <v>72</v>
      </c>
      <c r="B73" s="5" t="str">
        <f t="shared" si="1"/>
        <v>Port Stephens</v>
      </c>
      <c r="C73" s="4">
        <v>16400</v>
      </c>
      <c r="D73" s="3"/>
      <c r="E73" s="2" t="b">
        <v>1</v>
      </c>
    </row>
    <row r="74" spans="1:5" x14ac:dyDescent="0.3">
      <c r="A74" s="1" t="s">
        <v>71</v>
      </c>
      <c r="B74" s="5" t="str">
        <f t="shared" ref="B74:B105" si="2">IFERROR(LEFT(A74,SEARCH(" (",A74,1)-1),A74)</f>
        <v>Queanbeyan-Palerang Regional</v>
      </c>
      <c r="C74" s="4">
        <v>16490</v>
      </c>
      <c r="D74" s="3"/>
      <c r="E74" s="2" t="b">
        <v>1</v>
      </c>
    </row>
    <row r="75" spans="1:5" x14ac:dyDescent="0.3">
      <c r="A75" s="1" t="s">
        <v>70</v>
      </c>
      <c r="B75" s="5" t="str">
        <f t="shared" si="2"/>
        <v>Richmond Valley</v>
      </c>
      <c r="C75" s="4">
        <v>16610</v>
      </c>
      <c r="D75" s="3"/>
      <c r="E75" s="2" t="b">
        <v>1</v>
      </c>
    </row>
    <row r="76" spans="1:5" x14ac:dyDescent="0.3">
      <c r="A76" s="1" t="s">
        <v>69</v>
      </c>
      <c r="B76" s="5" t="str">
        <f t="shared" si="2"/>
        <v>Shellharbour</v>
      </c>
      <c r="C76" s="4">
        <v>16900</v>
      </c>
      <c r="D76" s="3"/>
      <c r="E76" s="2" t="b">
        <v>1</v>
      </c>
    </row>
    <row r="77" spans="1:5" x14ac:dyDescent="0.3">
      <c r="A77" s="1" t="s">
        <v>68</v>
      </c>
      <c r="B77" s="5" t="str">
        <f t="shared" si="2"/>
        <v>Shoalhaven</v>
      </c>
      <c r="C77" s="4">
        <v>16950</v>
      </c>
      <c r="D77" s="3"/>
      <c r="E77" s="2" t="b">
        <v>1</v>
      </c>
    </row>
    <row r="78" spans="1:5" x14ac:dyDescent="0.3">
      <c r="A78" s="1" t="s">
        <v>67</v>
      </c>
      <c r="B78" s="5" t="str">
        <f t="shared" si="2"/>
        <v>Singleton</v>
      </c>
      <c r="C78" s="4">
        <v>17000</v>
      </c>
      <c r="D78" s="3"/>
      <c r="E78" s="2" t="b">
        <v>1</v>
      </c>
    </row>
    <row r="79" spans="1:5" x14ac:dyDescent="0.3">
      <c r="A79" s="1" t="s">
        <v>66</v>
      </c>
      <c r="B79" s="5" t="str">
        <f t="shared" si="2"/>
        <v>Snowy Monaro Regional</v>
      </c>
      <c r="C79" s="4">
        <v>17040</v>
      </c>
      <c r="D79" s="3"/>
      <c r="E79" s="2" t="b">
        <v>1</v>
      </c>
    </row>
    <row r="80" spans="1:5" x14ac:dyDescent="0.3">
      <c r="A80" s="1" t="s">
        <v>65</v>
      </c>
      <c r="B80" s="5" t="str">
        <f t="shared" si="2"/>
        <v>Snowy Valleys</v>
      </c>
      <c r="C80" s="4">
        <v>17080</v>
      </c>
      <c r="D80" s="3"/>
      <c r="E80" s="2" t="b">
        <v>1</v>
      </c>
    </row>
    <row r="81" spans="1:5" x14ac:dyDescent="0.3">
      <c r="A81" s="1" t="s">
        <v>64</v>
      </c>
      <c r="B81" s="5" t="str">
        <f t="shared" si="2"/>
        <v>Tamworth Regional</v>
      </c>
      <c r="C81" s="4">
        <v>17310</v>
      </c>
      <c r="D81" s="3"/>
      <c r="E81" s="2" t="b">
        <v>1</v>
      </c>
    </row>
    <row r="82" spans="1:5" x14ac:dyDescent="0.3">
      <c r="A82" s="1" t="s">
        <v>63</v>
      </c>
      <c r="B82" s="5" t="str">
        <f t="shared" si="2"/>
        <v>Temora</v>
      </c>
      <c r="C82" s="4">
        <v>17350</v>
      </c>
      <c r="D82" s="3"/>
      <c r="E82" s="2" t="b">
        <v>1</v>
      </c>
    </row>
    <row r="83" spans="1:5" x14ac:dyDescent="0.3">
      <c r="A83" s="1" t="s">
        <v>62</v>
      </c>
      <c r="B83" s="5" t="str">
        <f t="shared" si="2"/>
        <v>Tenterfield</v>
      </c>
      <c r="C83" s="4">
        <v>17400</v>
      </c>
      <c r="D83" s="3"/>
      <c r="E83" s="2" t="b">
        <v>1</v>
      </c>
    </row>
    <row r="84" spans="1:5" x14ac:dyDescent="0.3">
      <c r="A84" s="1" t="s">
        <v>61</v>
      </c>
      <c r="B84" s="5" t="str">
        <f t="shared" si="2"/>
        <v>Tweed</v>
      </c>
      <c r="C84" s="4">
        <v>17550</v>
      </c>
      <c r="D84" s="3"/>
      <c r="E84" s="2" t="b">
        <v>1</v>
      </c>
    </row>
    <row r="85" spans="1:5" x14ac:dyDescent="0.3">
      <c r="A85" s="1" t="s">
        <v>60</v>
      </c>
      <c r="B85" s="5" t="str">
        <f t="shared" si="2"/>
        <v>Unincorporated NSW</v>
      </c>
      <c r="C85" s="4">
        <v>19399</v>
      </c>
      <c r="D85" s="3"/>
      <c r="E85" s="2" t="b">
        <v>1</v>
      </c>
    </row>
    <row r="86" spans="1:5" x14ac:dyDescent="0.3">
      <c r="A86" s="1" t="s">
        <v>59</v>
      </c>
      <c r="B86" s="5" t="str">
        <f t="shared" si="2"/>
        <v>Upper Hunter Shire</v>
      </c>
      <c r="C86" s="4">
        <v>17620</v>
      </c>
      <c r="D86" s="3"/>
      <c r="E86" s="2" t="b">
        <v>1</v>
      </c>
    </row>
    <row r="87" spans="1:5" x14ac:dyDescent="0.3">
      <c r="A87" s="1" t="s">
        <v>58</v>
      </c>
      <c r="B87" s="5" t="str">
        <f t="shared" si="2"/>
        <v>Upper Lachlan Shire</v>
      </c>
      <c r="C87" s="4">
        <v>17640</v>
      </c>
      <c r="D87" s="3"/>
      <c r="E87" s="2" t="b">
        <v>1</v>
      </c>
    </row>
    <row r="88" spans="1:5" x14ac:dyDescent="0.3">
      <c r="A88" s="1" t="s">
        <v>57</v>
      </c>
      <c r="B88" s="5" t="str">
        <f t="shared" si="2"/>
        <v>Uralla</v>
      </c>
      <c r="C88" s="4">
        <v>17650</v>
      </c>
      <c r="D88" s="3"/>
      <c r="E88" s="2" t="b">
        <v>1</v>
      </c>
    </row>
    <row r="89" spans="1:5" x14ac:dyDescent="0.3">
      <c r="A89" s="1" t="s">
        <v>56</v>
      </c>
      <c r="B89" s="5" t="str">
        <f t="shared" si="2"/>
        <v>Wagga Wagga</v>
      </c>
      <c r="C89" s="4">
        <v>17750</v>
      </c>
      <c r="D89" s="3"/>
      <c r="E89" s="2" t="b">
        <v>1</v>
      </c>
    </row>
    <row r="90" spans="1:5" x14ac:dyDescent="0.3">
      <c r="A90" s="1" t="s">
        <v>55</v>
      </c>
      <c r="B90" s="5" t="str">
        <f t="shared" si="2"/>
        <v>Walcha</v>
      </c>
      <c r="C90" s="4">
        <v>17850</v>
      </c>
      <c r="D90" s="3"/>
      <c r="E90" s="2" t="b">
        <v>1</v>
      </c>
    </row>
    <row r="91" spans="1:5" x14ac:dyDescent="0.3">
      <c r="A91" s="1" t="s">
        <v>54</v>
      </c>
      <c r="B91" s="5" t="str">
        <f t="shared" si="2"/>
        <v>Walgett</v>
      </c>
      <c r="C91" s="4">
        <v>17900</v>
      </c>
      <c r="D91" s="3"/>
      <c r="E91" s="2" t="b">
        <v>1</v>
      </c>
    </row>
    <row r="92" spans="1:5" x14ac:dyDescent="0.3">
      <c r="A92" s="1" t="s">
        <v>53</v>
      </c>
      <c r="B92" s="5" t="str">
        <f t="shared" si="2"/>
        <v>Warren</v>
      </c>
      <c r="C92" s="4">
        <v>17950</v>
      </c>
      <c r="D92" s="3"/>
      <c r="E92" s="2" t="b">
        <v>1</v>
      </c>
    </row>
    <row r="93" spans="1:5" x14ac:dyDescent="0.3">
      <c r="A93" s="1" t="s">
        <v>52</v>
      </c>
      <c r="B93" s="5" t="str">
        <f t="shared" si="2"/>
        <v>Warrumbungle Shire</v>
      </c>
      <c r="C93" s="4">
        <v>18020</v>
      </c>
      <c r="D93" s="3"/>
      <c r="E93" s="2" t="b">
        <v>1</v>
      </c>
    </row>
    <row r="94" spans="1:5" x14ac:dyDescent="0.3">
      <c r="A94" s="1" t="s">
        <v>51</v>
      </c>
      <c r="B94" s="5" t="str">
        <f t="shared" si="2"/>
        <v>Weddin</v>
      </c>
      <c r="C94" s="4">
        <v>18100</v>
      </c>
      <c r="D94" s="3"/>
      <c r="E94" s="2" t="b">
        <v>1</v>
      </c>
    </row>
    <row r="95" spans="1:5" x14ac:dyDescent="0.3">
      <c r="A95" s="1" t="s">
        <v>50</v>
      </c>
      <c r="B95" s="5" t="str">
        <f t="shared" si="2"/>
        <v>Wentworth</v>
      </c>
      <c r="C95" s="4">
        <v>18200</v>
      </c>
      <c r="D95" s="3"/>
      <c r="E95" s="2" t="b">
        <v>1</v>
      </c>
    </row>
    <row r="96" spans="1:5" x14ac:dyDescent="0.3">
      <c r="A96" s="1" t="s">
        <v>49</v>
      </c>
      <c r="B96" s="5" t="str">
        <f t="shared" si="2"/>
        <v>Wingecarribee</v>
      </c>
      <c r="C96" s="4">
        <v>18350</v>
      </c>
      <c r="D96" s="3"/>
      <c r="E96" s="2" t="b">
        <v>1</v>
      </c>
    </row>
    <row r="97" spans="1:5" x14ac:dyDescent="0.3">
      <c r="A97" s="1" t="s">
        <v>48</v>
      </c>
      <c r="B97" s="5" t="str">
        <f t="shared" si="2"/>
        <v>Yass Valley</v>
      </c>
      <c r="C97" s="4">
        <v>18710</v>
      </c>
      <c r="D97" s="3"/>
      <c r="E97" s="2" t="b">
        <v>1</v>
      </c>
    </row>
    <row r="98" spans="1:5" x14ac:dyDescent="0.3">
      <c r="A98" s="1" t="s">
        <v>47</v>
      </c>
      <c r="B98" s="5" t="str">
        <f t="shared" si="2"/>
        <v>Bayside</v>
      </c>
      <c r="C98" s="4">
        <v>10500</v>
      </c>
      <c r="D98" s="3"/>
      <c r="E98" s="2" t="b">
        <v>0</v>
      </c>
    </row>
    <row r="99" spans="1:5" x14ac:dyDescent="0.3">
      <c r="A99" s="1" t="s">
        <v>46</v>
      </c>
      <c r="B99" s="5" t="str">
        <f t="shared" si="2"/>
        <v>Blacktown</v>
      </c>
      <c r="C99" s="4">
        <v>10750</v>
      </c>
      <c r="D99" s="3"/>
      <c r="E99" s="2" t="b">
        <v>0</v>
      </c>
    </row>
    <row r="100" spans="1:5" x14ac:dyDescent="0.3">
      <c r="A100" s="1" t="s">
        <v>45</v>
      </c>
      <c r="B100" s="5" t="str">
        <f t="shared" si="2"/>
        <v>Blue Mountains</v>
      </c>
      <c r="C100" s="4">
        <v>10900</v>
      </c>
      <c r="D100" s="3"/>
      <c r="E100" s="2" t="b">
        <v>0</v>
      </c>
    </row>
    <row r="101" spans="1:5" x14ac:dyDescent="0.3">
      <c r="A101" s="1" t="s">
        <v>44</v>
      </c>
      <c r="B101" s="5" t="str">
        <f t="shared" si="2"/>
        <v>Burwood</v>
      </c>
      <c r="C101" s="4">
        <v>11300</v>
      </c>
      <c r="D101" s="3"/>
      <c r="E101" s="2" t="b">
        <v>0</v>
      </c>
    </row>
    <row r="102" spans="1:5" x14ac:dyDescent="0.3">
      <c r="A102" s="1" t="s">
        <v>43</v>
      </c>
      <c r="B102" s="5" t="str">
        <f t="shared" si="2"/>
        <v>Camden</v>
      </c>
      <c r="C102" s="4">
        <v>11450</v>
      </c>
      <c r="D102" s="3"/>
      <c r="E102" s="2" t="b">
        <v>0</v>
      </c>
    </row>
    <row r="103" spans="1:5" x14ac:dyDescent="0.3">
      <c r="A103" s="1" t="s">
        <v>42</v>
      </c>
      <c r="B103" s="5" t="str">
        <f t="shared" si="2"/>
        <v>Campbelltown</v>
      </c>
      <c r="C103" s="4">
        <v>11500</v>
      </c>
      <c r="D103" s="3"/>
      <c r="E103" s="2" t="b">
        <v>0</v>
      </c>
    </row>
    <row r="104" spans="1:5" x14ac:dyDescent="0.3">
      <c r="A104" s="1" t="s">
        <v>41</v>
      </c>
      <c r="B104" s="5" t="str">
        <f t="shared" si="2"/>
        <v>Canada Bay</v>
      </c>
      <c r="C104" s="4">
        <v>11520</v>
      </c>
      <c r="D104" s="3"/>
      <c r="E104" s="2" t="b">
        <v>0</v>
      </c>
    </row>
    <row r="105" spans="1:5" x14ac:dyDescent="0.3">
      <c r="A105" s="1" t="s">
        <v>40</v>
      </c>
      <c r="B105" s="5" t="str">
        <f t="shared" si="2"/>
        <v>Canterbury-Bankstown</v>
      </c>
      <c r="C105" s="4">
        <v>11570</v>
      </c>
      <c r="D105" s="3"/>
      <c r="E105" s="2" t="b">
        <v>0</v>
      </c>
    </row>
    <row r="106" spans="1:5" x14ac:dyDescent="0.3">
      <c r="A106" s="1" t="s">
        <v>39</v>
      </c>
      <c r="B106" s="5" t="str">
        <f t="shared" ref="B106:B133" si="3">IFERROR(LEFT(A106,SEARCH(" (",A106,1)-1),A106)</f>
        <v>Cumberland</v>
      </c>
      <c r="C106" s="4">
        <v>12380</v>
      </c>
      <c r="D106" s="3"/>
      <c r="E106" s="2" t="b">
        <v>0</v>
      </c>
    </row>
    <row r="107" spans="1:5" x14ac:dyDescent="0.3">
      <c r="A107" s="1" t="s">
        <v>38</v>
      </c>
      <c r="B107" s="5" t="str">
        <f t="shared" si="3"/>
        <v>Fairfield</v>
      </c>
      <c r="C107" s="4">
        <v>12850</v>
      </c>
      <c r="D107" s="3"/>
      <c r="E107" s="2" t="b">
        <v>0</v>
      </c>
    </row>
    <row r="108" spans="1:5" x14ac:dyDescent="0.3">
      <c r="A108" s="1" t="s">
        <v>37</v>
      </c>
      <c r="B108" s="5" t="str">
        <f t="shared" si="3"/>
        <v>Georges River</v>
      </c>
      <c r="C108" s="4">
        <v>12930</v>
      </c>
      <c r="D108" s="3"/>
      <c r="E108" s="2" t="b">
        <v>0</v>
      </c>
    </row>
    <row r="109" spans="1:5" x14ac:dyDescent="0.3">
      <c r="A109" s="1" t="s">
        <v>36</v>
      </c>
      <c r="B109" s="5" t="str">
        <f t="shared" si="3"/>
        <v>Hawkesbury</v>
      </c>
      <c r="C109" s="4">
        <v>13800</v>
      </c>
      <c r="D109" s="3"/>
      <c r="E109" s="2" t="b">
        <v>0</v>
      </c>
    </row>
    <row r="110" spans="1:5" x14ac:dyDescent="0.3">
      <c r="A110" s="1" t="s">
        <v>35</v>
      </c>
      <c r="B110" s="5" t="str">
        <f t="shared" si="3"/>
        <v>Hornsby</v>
      </c>
      <c r="C110" s="4">
        <v>14000</v>
      </c>
      <c r="D110" s="3"/>
      <c r="E110" s="2" t="b">
        <v>0</v>
      </c>
    </row>
    <row r="111" spans="1:5" x14ac:dyDescent="0.3">
      <c r="A111" s="1" t="s">
        <v>34</v>
      </c>
      <c r="B111" s="5" t="str">
        <f t="shared" si="3"/>
        <v>Hunters Hill</v>
      </c>
      <c r="C111" s="4">
        <v>14100</v>
      </c>
      <c r="D111" s="3"/>
      <c r="E111" s="2" t="b">
        <v>0</v>
      </c>
    </row>
    <row r="112" spans="1:5" x14ac:dyDescent="0.3">
      <c r="A112" s="1" t="s">
        <v>33</v>
      </c>
      <c r="B112" s="5" t="str">
        <f t="shared" si="3"/>
        <v>Inner West</v>
      </c>
      <c r="C112" s="4">
        <v>14170</v>
      </c>
      <c r="D112" s="3"/>
      <c r="E112" s="2" t="b">
        <v>0</v>
      </c>
    </row>
    <row r="113" spans="1:5" x14ac:dyDescent="0.3">
      <c r="A113" s="1" t="s">
        <v>32</v>
      </c>
      <c r="B113" s="5" t="str">
        <f t="shared" si="3"/>
        <v>Ku-ring-gai</v>
      </c>
      <c r="C113" s="4">
        <v>14500</v>
      </c>
      <c r="D113" s="3"/>
      <c r="E113" s="2" t="b">
        <v>0</v>
      </c>
    </row>
    <row r="114" spans="1:5" x14ac:dyDescent="0.3">
      <c r="A114" s="1" t="s">
        <v>31</v>
      </c>
      <c r="B114" s="5" t="str">
        <f t="shared" si="3"/>
        <v>Lane Cove</v>
      </c>
      <c r="C114" s="4">
        <v>14700</v>
      </c>
      <c r="D114" s="3"/>
      <c r="E114" s="2" t="b">
        <v>0</v>
      </c>
    </row>
    <row r="115" spans="1:5" x14ac:dyDescent="0.3">
      <c r="A115" s="1" t="s">
        <v>30</v>
      </c>
      <c r="B115" s="5" t="str">
        <f t="shared" si="3"/>
        <v>Lithgow</v>
      </c>
      <c r="C115" s="4">
        <v>14870</v>
      </c>
      <c r="D115" s="3"/>
      <c r="E115" s="2" t="b">
        <v>0</v>
      </c>
    </row>
    <row r="116" spans="1:5" x14ac:dyDescent="0.3">
      <c r="A116" s="1" t="s">
        <v>29</v>
      </c>
      <c r="B116" s="5" t="str">
        <f t="shared" si="3"/>
        <v>Liverpool</v>
      </c>
      <c r="C116" s="4">
        <v>14900</v>
      </c>
      <c r="D116" s="3"/>
      <c r="E116" s="2" t="b">
        <v>0</v>
      </c>
    </row>
    <row r="117" spans="1:5" x14ac:dyDescent="0.3">
      <c r="A117" s="1" t="s">
        <v>28</v>
      </c>
      <c r="B117" s="5" t="str">
        <f t="shared" si="3"/>
        <v>Mosman</v>
      </c>
      <c r="C117" s="4">
        <v>15350</v>
      </c>
      <c r="D117" s="3"/>
      <c r="E117" s="2" t="b">
        <v>0</v>
      </c>
    </row>
    <row r="118" spans="1:5" x14ac:dyDescent="0.3">
      <c r="A118" s="1" t="s">
        <v>27</v>
      </c>
      <c r="B118" s="5" t="str">
        <f t="shared" si="3"/>
        <v>Newcastle</v>
      </c>
      <c r="C118" s="4">
        <v>15900</v>
      </c>
      <c r="D118" s="3"/>
      <c r="E118" s="2" t="b">
        <v>0</v>
      </c>
    </row>
    <row r="119" spans="1:5" x14ac:dyDescent="0.3">
      <c r="A119" s="1" t="s">
        <v>26</v>
      </c>
      <c r="B119" s="5" t="str">
        <f t="shared" si="3"/>
        <v>North Sydney</v>
      </c>
      <c r="C119" s="4">
        <v>15950</v>
      </c>
      <c r="D119" s="3"/>
      <c r="E119" s="2" t="b">
        <v>0</v>
      </c>
    </row>
    <row r="120" spans="1:5" x14ac:dyDescent="0.3">
      <c r="A120" s="1" t="s">
        <v>25</v>
      </c>
      <c r="B120" s="5" t="str">
        <f t="shared" si="3"/>
        <v>Northern Beaches</v>
      </c>
      <c r="C120" s="4">
        <v>15990</v>
      </c>
      <c r="D120" s="3"/>
      <c r="E120" s="2" t="b">
        <v>0</v>
      </c>
    </row>
    <row r="121" spans="1:5" x14ac:dyDescent="0.3">
      <c r="A121" s="1" t="s">
        <v>24</v>
      </c>
      <c r="B121" s="5" t="str">
        <f t="shared" si="3"/>
        <v>Parramatta</v>
      </c>
      <c r="C121" s="4">
        <v>16260</v>
      </c>
      <c r="D121" s="3"/>
      <c r="E121" s="2" t="b">
        <v>0</v>
      </c>
    </row>
    <row r="122" spans="1:5" x14ac:dyDescent="0.3">
      <c r="A122" s="1" t="s">
        <v>23</v>
      </c>
      <c r="B122" s="5" t="str">
        <f t="shared" si="3"/>
        <v>Penrith</v>
      </c>
      <c r="C122" s="4">
        <v>16350</v>
      </c>
      <c r="D122" s="3"/>
      <c r="E122" s="2" t="b">
        <v>0</v>
      </c>
    </row>
    <row r="123" spans="1:5" x14ac:dyDescent="0.3">
      <c r="A123" s="1" t="s">
        <v>22</v>
      </c>
      <c r="B123" s="5" t="str">
        <f t="shared" si="3"/>
        <v>Randwick</v>
      </c>
      <c r="C123" s="4">
        <v>16550</v>
      </c>
      <c r="D123" s="3"/>
      <c r="E123" s="2" t="b">
        <v>0</v>
      </c>
    </row>
    <row r="124" spans="1:5" x14ac:dyDescent="0.3">
      <c r="A124" s="1" t="s">
        <v>21</v>
      </c>
      <c r="B124" s="5" t="str">
        <f t="shared" si="3"/>
        <v>Ryde</v>
      </c>
      <c r="C124" s="4">
        <v>16700</v>
      </c>
      <c r="D124" s="3"/>
      <c r="E124" s="2" t="b">
        <v>0</v>
      </c>
    </row>
    <row r="125" spans="1:5" x14ac:dyDescent="0.3">
      <c r="A125" s="1" t="s">
        <v>20</v>
      </c>
      <c r="B125" s="5" t="str">
        <f t="shared" si="3"/>
        <v>Strathfield</v>
      </c>
      <c r="C125" s="4">
        <v>17100</v>
      </c>
      <c r="D125" s="3"/>
      <c r="E125" s="2" t="b">
        <v>0</v>
      </c>
    </row>
    <row r="126" spans="1:5" x14ac:dyDescent="0.3">
      <c r="A126" s="1" t="s">
        <v>19</v>
      </c>
      <c r="B126" s="5" t="str">
        <f t="shared" si="3"/>
        <v>Sutherland Shire</v>
      </c>
      <c r="C126" s="4">
        <v>17150</v>
      </c>
      <c r="D126" s="3"/>
      <c r="E126" s="2" t="b">
        <v>0</v>
      </c>
    </row>
    <row r="127" spans="1:5" x14ac:dyDescent="0.3">
      <c r="A127" s="1" t="s">
        <v>18</v>
      </c>
      <c r="B127" s="5" t="str">
        <f t="shared" si="3"/>
        <v>Sydney</v>
      </c>
      <c r="C127" s="4">
        <v>17200</v>
      </c>
      <c r="D127" s="3"/>
      <c r="E127" s="2" t="b">
        <v>0</v>
      </c>
    </row>
    <row r="128" spans="1:5" x14ac:dyDescent="0.3">
      <c r="A128" s="1" t="s">
        <v>17</v>
      </c>
      <c r="B128" s="5" t="str">
        <f t="shared" si="3"/>
        <v>The Hills Shire</v>
      </c>
      <c r="C128" s="4">
        <v>17420</v>
      </c>
      <c r="D128" s="3"/>
      <c r="E128" s="2" t="b">
        <v>0</v>
      </c>
    </row>
    <row r="129" spans="1:5" x14ac:dyDescent="0.3">
      <c r="A129" s="1" t="s">
        <v>16</v>
      </c>
      <c r="B129" s="5" t="str">
        <f t="shared" si="3"/>
        <v>Waverley</v>
      </c>
      <c r="C129" s="4">
        <v>18050</v>
      </c>
      <c r="D129" s="3"/>
      <c r="E129" s="2" t="b">
        <v>0</v>
      </c>
    </row>
    <row r="130" spans="1:5" x14ac:dyDescent="0.3">
      <c r="A130" s="1" t="s">
        <v>15</v>
      </c>
      <c r="B130" s="5" t="str">
        <f t="shared" si="3"/>
        <v>Willoughby</v>
      </c>
      <c r="C130" s="4">
        <v>18250</v>
      </c>
      <c r="D130" s="3"/>
      <c r="E130" s="2" t="b">
        <v>0</v>
      </c>
    </row>
    <row r="131" spans="1:5" x14ac:dyDescent="0.3">
      <c r="A131" s="1" t="s">
        <v>14</v>
      </c>
      <c r="B131" s="5" t="str">
        <f t="shared" si="3"/>
        <v>Wollondilly</v>
      </c>
      <c r="C131" s="4">
        <v>18400</v>
      </c>
      <c r="D131" s="3"/>
      <c r="E131" s="2" t="b">
        <v>0</v>
      </c>
    </row>
    <row r="132" spans="1:5" x14ac:dyDescent="0.3">
      <c r="A132" s="1" t="s">
        <v>13</v>
      </c>
      <c r="B132" s="5" t="str">
        <f t="shared" si="3"/>
        <v>Wollongong</v>
      </c>
      <c r="C132" s="4">
        <v>18450</v>
      </c>
      <c r="D132" s="3"/>
      <c r="E132" s="2" t="b">
        <v>0</v>
      </c>
    </row>
    <row r="133" spans="1:5" x14ac:dyDescent="0.3">
      <c r="A133" s="1" t="s">
        <v>12</v>
      </c>
      <c r="B133" s="5" t="str">
        <f t="shared" si="3"/>
        <v>Woollahra</v>
      </c>
      <c r="C133" s="4">
        <v>18500</v>
      </c>
      <c r="D133" s="3"/>
      <c r="E133" s="2" t="b">
        <v>0</v>
      </c>
    </row>
  </sheetData>
  <sheetProtection sheet="1" objects="1" scenarios="1"/>
  <conditionalFormatting sqref="E5:E133">
    <cfRule type="expression" dxfId="0" priority="1">
      <formula>E5=FALSE</formula>
    </cfRule>
  </conditionalFormatting>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4E3871FEBC3EDC3EE0531950520A6160" version="1.0.0">
  <systemFields>
    <field name="Objective-Id">
      <value order="0">A3986434</value>
    </field>
    <field name="Objective-Title">
      <value order="0">BLERF datasheet</value>
    </field>
    <field name="Objective-Description">
      <value order="0"/>
    </field>
    <field name="Objective-CreationStamp">
      <value order="0">2020-10-23T04:08:16Z</value>
    </field>
    <field name="Objective-IsApproved">
      <value order="0">false</value>
    </field>
    <field name="Objective-IsPublished">
      <value order="0">true</value>
    </field>
    <field name="Objective-DatePublished">
      <value order="0">2020-11-17T23:32:39Z</value>
    </field>
    <field name="Objective-ModificationStamp">
      <value order="0">2020-11-17T23:32:39Z</value>
    </field>
    <field name="Objective-Owner">
      <value order="0">Zackary Coleman</value>
    </field>
    <field name="Objective-Path">
      <value order="0">Objective Global Folder:DPC:Strategy and Delivery Group:- Economics:Economic Appraisals &amp; Evaluation Team:Economic Appraisals:Appraisals:Regional NSW Appraisals:BLER Fund (Bushfire Local Economic Recovery Fund)</value>
    </field>
    <field name="Objective-Parent">
      <value order="0">BLER Fund (Bushfire Local Economic Recovery Fund)</value>
    </field>
    <field name="Objective-State">
      <value order="0">Published</value>
    </field>
    <field name="Objective-VersionId">
      <value order="0">vA7647680</value>
    </field>
    <field name="Objective-Version">
      <value order="0">7.0</value>
    </field>
    <field name="Objective-VersionNumber">
      <value order="0">17</value>
    </field>
    <field name="Objective-VersionComment">
      <value order="0">Changed end date limit</value>
    </field>
    <field name="Objective-FileNumber">
      <value order="0">DPC20/05680</value>
    </field>
    <field name="Objective-Classification">
      <value order="0"/>
    </field>
    <field name="Objective-Caveats">
      <value order="0"/>
    </field>
  </systemFields>
  <catalogues>
    <catalogue name="Document Type Catalogue" type="type" ori="id:cA17">
      <field name="Objective-Sensitivity Label">
        <value order="0">None</value>
      </field>
      <field name="Objective-Document Type">
        <value order="0">Data / Database (DAT)</value>
      </field>
      <field name="Objective-Approval Status">
        <value order="0">Approved: Associate Director (Jasmin O'Connor), 26-10-2020</value>
      </field>
      <field name="Objective-Approval Due">
        <value order="0"/>
      </field>
      <field name="Objective-Approval Date">
        <value order="0"/>
      </field>
      <field name="Objective-Submitted By">
        <value order="0"/>
      </field>
      <field name="Objective-Current Approver">
        <value order="0"/>
      </field>
      <field name="Objective-Approval History">
        <value order="1">Objective Administrator|N/A|No Printing Required|26-10-2020 12:01:00|v2.0</value>
        <value order="2">Jasmin O'Connor||Approved|26-10-2020 11:58:56|v1.5</value>
        <value order="3">Jasmin O'Connor||Approved|26-10-2020 11:34:49|v1.4</value>
        <value order="4">Jasmin O'Connor||Jump all - approve|26-10-2020 11:34:12|v1.4</value>
        <value order="5">Zackary Coleman|Hi Jasmin, I have updated the datasheet. Regarding the dates, I have customized the error text to specify the data range and noted that a specific date must be entered. Having ran a few test, the field will accept just about any date format as long as a specific date is provided. With 31/06/21 I think people should be able to figure out it is a non-existent date when the (now updated) 'Invalid date' error comes up. Have implemented all other comments as well.|Progress approval - changes made|26-10-2020 10:16:10|v1.3</value>
        <value order="6">Jasmin O'Connor||Return to previous - changes required|24-10-2020 09:37:27|v1.0</value>
        <value order="7">Zackary Coleman||submitted for approval|23-10-2020 15:11:51|v1.0</value>
      </field>
      <field name="Objective-Print and Dispatch Approach">
        <value order="0"/>
      </field>
      <field name="Objective-Print and Dispatch Instructions">
        <value order="0"/>
      </field>
      <field name="Objective-Document Tag(s)">
        <value order="0">Req: A3986448</value>
      </field>
      <field name="Objective-Shared By">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Intructions</vt:lpstr>
      <vt:lpstr>Main</vt:lpstr>
      <vt:lpstr>Visitation</vt:lpstr>
      <vt:lpstr>Travel</vt:lpstr>
      <vt:lpstr>Water</vt:lpstr>
      <vt:lpstr>Environmental</vt:lpstr>
      <vt:lpstr>Other</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Zackary Coleman</dc:creator>
  <cp:lastModifiedBy>Zackary Coleman</cp:lastModifiedBy>
  <dcterms:created xsi:type="dcterms:W3CDTF">2020-10-22T06:31:26Z</dcterms:created>
  <dcterms:modified xsi:type="dcterms:W3CDTF">2020-11-17T23:32:17Z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A3986434</vt:lpwstr>
  </property>
  <property fmtid="{D5CDD505-2E9C-101B-9397-08002B2CF9AE}" pid="4" name="Objective-Title">
    <vt:lpwstr>BLERF datasheet</vt:lpwstr>
  </property>
  <property fmtid="{D5CDD505-2E9C-101B-9397-08002B2CF9AE}" pid="5" name="Objective-Description">
    <vt:lpwstr/>
  </property>
  <property fmtid="{D5CDD505-2E9C-101B-9397-08002B2CF9AE}" pid="6" name="Objective-CreationStamp">
    <vt:filetime>2020-10-23T04:08:16Z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2020-11-17T23:32:39Z</vt:filetime>
  </property>
  <property fmtid="{D5CDD505-2E9C-101B-9397-08002B2CF9AE}" pid="10" name="Objective-ModificationStamp">
    <vt:filetime>2020-11-17T23:32:39Z</vt:filetime>
  </property>
  <property fmtid="{D5CDD505-2E9C-101B-9397-08002B2CF9AE}" pid="11" name="Objective-Owner">
    <vt:lpwstr>Zackary Coleman</vt:lpwstr>
  </property>
  <property fmtid="{D5CDD505-2E9C-101B-9397-08002B2CF9AE}" pid="12" name="Objective-Path">
    <vt:lpwstr>Objective Global Folder:DPC:Strategy and Delivery Group:- Economics:Economic Appraisals &amp; Evaluation Team:Economic Appraisals:Appraisals:Regional NSW Appraisals:BLER Fund (Bushfire Local Economic Recovery Fund)</vt:lpwstr>
  </property>
  <property fmtid="{D5CDD505-2E9C-101B-9397-08002B2CF9AE}" pid="13" name="Objective-Parent">
    <vt:lpwstr>BLER Fund (Bushfire Local Economic Recovery Fund)</vt:lpwstr>
  </property>
  <property fmtid="{D5CDD505-2E9C-101B-9397-08002B2CF9AE}" pid="14" name="Objective-State">
    <vt:lpwstr>Published</vt:lpwstr>
  </property>
  <property fmtid="{D5CDD505-2E9C-101B-9397-08002B2CF9AE}" pid="15" name="Objective-VersionId">
    <vt:lpwstr>vA7647680</vt:lpwstr>
  </property>
  <property fmtid="{D5CDD505-2E9C-101B-9397-08002B2CF9AE}" pid="16" name="Objective-Version">
    <vt:lpwstr>7.0</vt:lpwstr>
  </property>
  <property fmtid="{D5CDD505-2E9C-101B-9397-08002B2CF9AE}" pid="17" name="Objective-VersionNumber">
    <vt:r8>17</vt:r8>
  </property>
  <property fmtid="{D5CDD505-2E9C-101B-9397-08002B2CF9AE}" pid="18" name="Objective-VersionComment">
    <vt:lpwstr>Changed end date limit</vt:lpwstr>
  </property>
  <property fmtid="{D5CDD505-2E9C-101B-9397-08002B2CF9AE}" pid="19" name="Objective-FileNumber">
    <vt:lpwstr>DPC20/05680</vt:lpwstr>
  </property>
  <property fmtid="{D5CDD505-2E9C-101B-9397-08002B2CF9AE}" pid="20" name="Objective-Classification">
    <vt:lpwstr/>
  </property>
  <property fmtid="{D5CDD505-2E9C-101B-9397-08002B2CF9AE}" pid="21" name="Objective-Caveats">
    <vt:lpwstr/>
  </property>
  <property fmtid="{D5CDD505-2E9C-101B-9397-08002B2CF9AE}" pid="22" name="Objective-Sensitivity Label">
    <vt:lpwstr>None</vt:lpwstr>
  </property>
  <property fmtid="{D5CDD505-2E9C-101B-9397-08002B2CF9AE}" pid="23" name="Objective-Document Type">
    <vt:lpwstr>Data / Database (DAT)</vt:lpwstr>
  </property>
  <property fmtid="{D5CDD505-2E9C-101B-9397-08002B2CF9AE}" pid="24" name="Objective-Approval Status">
    <vt:lpwstr>Approved: Associate Director (Jasmin O'Connor), 26-10-2020</vt:lpwstr>
  </property>
  <property fmtid="{D5CDD505-2E9C-101B-9397-08002B2CF9AE}" pid="25" name="Objective-Approval Due">
    <vt:lpwstr/>
  </property>
  <property fmtid="{D5CDD505-2E9C-101B-9397-08002B2CF9AE}" pid="26" name="Objective-Approval Date">
    <vt:lpwstr/>
  </property>
  <property fmtid="{D5CDD505-2E9C-101B-9397-08002B2CF9AE}" pid="27" name="Objective-Submitted By">
    <vt:lpwstr/>
  </property>
  <property fmtid="{D5CDD505-2E9C-101B-9397-08002B2CF9AE}" pid="28" name="Objective-Current Approver">
    <vt:lpwstr/>
  </property>
  <property fmtid="{D5CDD505-2E9C-101B-9397-08002B2CF9AE}" pid="29" name="Objective-Approval History">
    <vt:lpwstr>Objective Administrator|N/A|No Printing Required|26-10-2020 12:01:00|v2.0,Jasmin O'Connor||Approved|26-10-2020 11:58:56|v1.5,Jasmin O'Connor||Approved|26-10-2020 11:34:49|v1.4,Jasmin O'Connor||Jump all - approve|26-10-2020 11:34:12|v1.4,Zackary Coleman|Hi Jasmin, I have updated the datasheet. Regarding the dates, I have customized the error text to specify the data range and noted that a specific date must be entered. Having ran a few test, the field will accept just about any date format as long as a specific date is provided. With 31/06/21 I think people should be able to figure out it is a non-existent date when the (now updated) 'Invalid date' error comes up. Have implemented all other comments as well.|Progress approval - changes made|26-10-2020 10:16:10|v1.3,Jasmin O'Connor||Return to previous - changes required|24-10-2020 09:37:27|v1.0,Zackary Coleman||submitted for approval|23-10-2020 15:11:51|v1.0</vt:lpwstr>
  </property>
  <property fmtid="{D5CDD505-2E9C-101B-9397-08002B2CF9AE}" pid="30" name="Objective-Print and Dispatch Approach">
    <vt:lpwstr/>
  </property>
  <property fmtid="{D5CDD505-2E9C-101B-9397-08002B2CF9AE}" pid="31" name="Objective-Print and Dispatch Instructions">
    <vt:lpwstr/>
  </property>
  <property fmtid="{D5CDD505-2E9C-101B-9397-08002B2CF9AE}" pid="32" name="Objective-Document Tag(s)">
    <vt:lpwstr>Req: A3986448</vt:lpwstr>
  </property>
  <property fmtid="{D5CDD505-2E9C-101B-9397-08002B2CF9AE}" pid="33" name="Objective-Shared By">
    <vt:lpwstr/>
  </property>
  <property fmtid="{D5CDD505-2E9C-101B-9397-08002B2CF9AE}" pid="34" name="Objective-Connect Creator">
    <vt:lpwstr/>
  </property>
</Properties>
</file>