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520" windowHeight="10988" tabRatio="805" activeTab="5"/>
  </bookViews>
  <sheets>
    <sheet name="Instructions" sheetId="9" r:id="rId1"/>
    <sheet name="A - Project Summary" sheetId="10" r:id="rId2"/>
    <sheet name="B - Year to date" sheetId="1" r:id="rId3"/>
    <sheet name="1. Learning Workers" sheetId="4" r:id="rId4"/>
    <sheet name="2. Apprentices" sheetId="7" r:id="rId5"/>
    <sheet name="3. Women in trade-related roles" sheetId="3" r:id="rId6"/>
    <sheet name="4. Aboriginal Employment" sheetId="5" r:id="rId7"/>
    <sheet name="5. Under 25" sheetId="11" r:id="rId8"/>
    <sheet name="6. Local People" sheetId="12" r:id="rId9"/>
  </sheets>
  <definedNames>
    <definedName name="_xlnm._FilterDatabase" localSheetId="2" hidden="1">'B - Year to date'!$U$13:$U$19</definedName>
  </definedNames>
  <calcPr calcId="162913"/>
</workbook>
</file>

<file path=xl/calcChain.xml><?xml version="1.0" encoding="utf-8"?>
<calcChain xmlns="http://schemas.openxmlformats.org/spreadsheetml/2006/main">
  <c r="B6" i="4" l="1"/>
  <c r="C31" i="4"/>
  <c r="G30" i="10"/>
  <c r="E26" i="10" l="1"/>
  <c r="F26" i="10" s="1"/>
  <c r="E25" i="10"/>
  <c r="F25" i="10" s="1"/>
  <c r="D26" i="10"/>
  <c r="D25" i="10"/>
  <c r="E23" i="10"/>
  <c r="F15" i="1" l="1"/>
  <c r="S15" i="1" s="1"/>
  <c r="F14" i="1"/>
  <c r="S14" i="1" s="1"/>
  <c r="F11" i="1"/>
  <c r="S11" i="1" s="1"/>
  <c r="F10" i="1"/>
  <c r="S10" i="1" s="1"/>
  <c r="E15" i="1"/>
  <c r="E14" i="1"/>
  <c r="E11" i="1"/>
  <c r="E10" i="1"/>
  <c r="F29" i="10"/>
  <c r="G28" i="10"/>
  <c r="F28" i="10"/>
  <c r="E30" i="10"/>
  <c r="F30" i="10" s="1"/>
  <c r="E29" i="10"/>
  <c r="F19" i="1" s="1"/>
  <c r="S19" i="1" s="1"/>
  <c r="E28" i="10"/>
  <c r="F18" i="1" s="1"/>
  <c r="S18" i="1" s="1"/>
  <c r="E27" i="10"/>
  <c r="G27" i="10" s="1"/>
  <c r="D30" i="10"/>
  <c r="E20" i="1" s="1"/>
  <c r="D28" i="10"/>
  <c r="E18" i="1" s="1"/>
  <c r="D27" i="10"/>
  <c r="E17" i="1" s="1"/>
  <c r="D23" i="10"/>
  <c r="E13" i="1" s="1"/>
  <c r="F20" i="1" l="1"/>
  <c r="S20" i="1" s="1"/>
  <c r="G29" i="10"/>
  <c r="F17" i="1"/>
  <c r="S17" i="1" s="1"/>
  <c r="T17" i="1" s="1"/>
  <c r="U17" i="1" s="1"/>
  <c r="F27" i="10"/>
  <c r="T18" i="1"/>
  <c r="U18" i="1" s="1"/>
  <c r="T19" i="1"/>
  <c r="G25" i="10"/>
  <c r="T15" i="1"/>
  <c r="U15" i="1" s="1"/>
  <c r="C30" i="4"/>
  <c r="B30" i="4"/>
  <c r="D32" i="12"/>
  <c r="D33" i="12" s="1"/>
  <c r="C31" i="11"/>
  <c r="D30" i="12" l="1"/>
  <c r="B30" i="12"/>
  <c r="D29" i="10" s="1"/>
  <c r="E19" i="1" s="1"/>
  <c r="B6" i="12"/>
  <c r="F13" i="1" l="1"/>
  <c r="S13" i="1" s="1"/>
  <c r="T13" i="1" s="1"/>
  <c r="U13" i="1" s="1"/>
  <c r="F23" i="10"/>
  <c r="D31" i="12"/>
  <c r="C30" i="11"/>
  <c r="B30" i="11"/>
  <c r="B6" i="11"/>
  <c r="C30" i="5"/>
  <c r="C31" i="5" s="1"/>
  <c r="B30" i="5"/>
  <c r="B6" i="5"/>
  <c r="C29" i="3"/>
  <c r="B29" i="3"/>
  <c r="E16" i="1" s="1"/>
  <c r="B6" i="3"/>
  <c r="G23" i="10" l="1"/>
  <c r="C30" i="3"/>
  <c r="C30" i="7"/>
  <c r="C31" i="7" s="1"/>
  <c r="B6" i="7"/>
  <c r="G26" i="10" l="1"/>
  <c r="F16" i="1"/>
  <c r="S16" i="1" s="1"/>
  <c r="T16" i="1" s="1"/>
  <c r="U16" i="1" s="1"/>
  <c r="B30" i="7"/>
</calcChain>
</file>

<file path=xl/comments1.xml><?xml version="1.0" encoding="utf-8"?>
<comments xmlns="http://schemas.openxmlformats.org/spreadsheetml/2006/main">
  <authors>
    <author>Author</author>
  </authors>
  <commentList>
    <comment ref="C23" authorId="0" shapeId="0">
      <text>
        <r>
          <rPr>
            <sz val="9"/>
            <color indexed="81"/>
            <rFont val="Tahoma"/>
            <charset val="1"/>
          </rPr>
          <t xml:space="preserve">This is a headcount target. Count the amount of people who have undergone accredited training
</t>
        </r>
      </text>
    </comment>
    <comment ref="F23" authorId="0" shapeId="0">
      <text>
        <r>
          <rPr>
            <b/>
            <sz val="9"/>
            <color indexed="81"/>
            <rFont val="Tahoma"/>
            <charset val="1"/>
          </rPr>
          <t>The sum of learning workers, traineeships and apprentices</t>
        </r>
        <r>
          <rPr>
            <sz val="9"/>
            <color indexed="81"/>
            <rFont val="Tahoma"/>
            <charset val="1"/>
          </rPr>
          <t xml:space="preserve">
</t>
        </r>
      </text>
    </comment>
    <comment ref="C26" authorId="0" shapeId="0">
      <text>
        <r>
          <rPr>
            <sz val="9"/>
            <color indexed="81"/>
            <rFont val="Tahoma"/>
            <family val="2"/>
          </rPr>
          <t>Double the number of women in trade related work. NSW currently tracking at 1%</t>
        </r>
      </text>
    </comment>
    <comment ref="C27" authorId="0" shapeId="0">
      <text>
        <r>
          <rPr>
            <sz val="9"/>
            <color indexed="81"/>
            <rFont val="Tahoma"/>
            <family val="2"/>
          </rPr>
          <t>This is not a set target. 
In Complying with the APIC policy the contractor may set an employment target. 2.5% represents the Aboriginal population in NSW, which provides a baseline for participation.</t>
        </r>
      </text>
    </comment>
    <comment ref="C29" authorId="0" shapeId="0">
      <text>
        <r>
          <rPr>
            <sz val="9"/>
            <color indexed="81"/>
            <rFont val="Tahoma"/>
            <charset val="1"/>
          </rPr>
          <t xml:space="preserve">No specific target - numbers tracked for reporting purposes
</t>
        </r>
      </text>
    </comment>
  </commentList>
</comments>
</file>

<file path=xl/comments2.xml><?xml version="1.0" encoding="utf-8"?>
<comments xmlns="http://schemas.openxmlformats.org/spreadsheetml/2006/main">
  <authors>
    <author>Author</author>
  </authors>
  <commentList>
    <comment ref="S9" authorId="0" shapeId="0">
      <text>
        <r>
          <rPr>
            <b/>
            <sz val="9"/>
            <color indexed="81"/>
            <rFont val="Tahoma"/>
            <family val="2"/>
          </rPr>
          <t>Author:</t>
        </r>
        <r>
          <rPr>
            <sz val="9"/>
            <color indexed="81"/>
            <rFont val="Tahoma"/>
            <family val="2"/>
          </rPr>
          <t xml:space="preserve">
Add the first month headcount and the subsequent
 </t>
        </r>
        <r>
          <rPr>
            <b/>
            <sz val="9"/>
            <color indexed="81"/>
            <rFont val="Tahoma"/>
            <family val="2"/>
          </rPr>
          <t xml:space="preserve">new starts </t>
        </r>
        <r>
          <rPr>
            <sz val="9"/>
            <color indexed="81"/>
            <rFont val="Tahoma"/>
            <family val="2"/>
          </rPr>
          <t xml:space="preserve">columns only </t>
        </r>
      </text>
    </comment>
    <comment ref="B13" authorId="0" shapeId="0">
      <text>
        <r>
          <rPr>
            <b/>
            <sz val="9"/>
            <color indexed="81"/>
            <rFont val="Tahoma"/>
            <family val="2"/>
          </rPr>
          <t>ISLP:</t>
        </r>
        <r>
          <rPr>
            <sz val="9"/>
            <color indexed="81"/>
            <rFont val="Tahoma"/>
            <family val="2"/>
          </rPr>
          <t xml:space="preserve">
20% of the total project  labour force to be "learning workers" </t>
        </r>
      </text>
    </comment>
    <comment ref="B15" authorId="0" shapeId="0">
      <text>
        <r>
          <rPr>
            <b/>
            <sz val="9"/>
            <color indexed="81"/>
            <rFont val="Tahoma"/>
            <family val="2"/>
          </rPr>
          <t>Author:</t>
        </r>
        <r>
          <rPr>
            <sz val="9"/>
            <color indexed="81"/>
            <rFont val="Tahoma"/>
            <family val="2"/>
          </rPr>
          <t xml:space="preserve">
20% of trades positions made up of apprentices</t>
        </r>
      </text>
    </comment>
    <comment ref="B16" authorId="0" shapeId="0">
      <text>
        <r>
          <rPr>
            <b/>
            <sz val="9"/>
            <color indexed="81"/>
            <rFont val="Tahoma"/>
            <family val="2"/>
          </rPr>
          <t>ISLP:</t>
        </r>
        <r>
          <rPr>
            <sz val="9"/>
            <color indexed="81"/>
            <rFont val="Tahoma"/>
            <family val="2"/>
          </rPr>
          <t xml:space="preserve">
Double number of women in trade-related work from 1% to 2%.</t>
        </r>
      </text>
    </comment>
    <comment ref="B17" authorId="0" shapeId="0">
      <text>
        <r>
          <rPr>
            <b/>
            <sz val="9"/>
            <color indexed="81"/>
            <rFont val="Tahoma"/>
            <charset val="1"/>
          </rPr>
          <t>ISLP:</t>
        </r>
        <r>
          <rPr>
            <sz val="9"/>
            <color indexed="81"/>
            <rFont val="Tahoma"/>
            <charset val="1"/>
          </rPr>
          <t xml:space="preserve">
This is not a set target. 
In Complying with the APIC policy the contractor may set an employment target. 2.5% represents the Aboriginal population in NSW, which provides a baseline for participation.</t>
        </r>
      </text>
    </comment>
    <comment ref="B18" authorId="0" shapeId="0">
      <text>
        <r>
          <rPr>
            <b/>
            <sz val="9"/>
            <color indexed="81"/>
            <rFont val="Tahoma"/>
            <family val="2"/>
          </rPr>
          <t>ISLP:</t>
        </r>
        <r>
          <rPr>
            <sz val="9"/>
            <color indexed="81"/>
            <rFont val="Tahoma"/>
            <family val="2"/>
          </rPr>
          <t xml:space="preserve">
8% of total project workforce aged less than 25 years.</t>
        </r>
      </text>
    </comment>
    <comment ref="B19" authorId="0" shapeId="0">
      <text>
        <r>
          <rPr>
            <b/>
            <sz val="9"/>
            <color indexed="81"/>
            <rFont val="Tahoma"/>
            <family val="2"/>
          </rPr>
          <t>ISLP:</t>
        </r>
        <r>
          <rPr>
            <sz val="9"/>
            <color indexed="81"/>
            <rFont val="Tahoma"/>
            <family val="2"/>
          </rPr>
          <t xml:space="preserve">
Strategies to ensure projects employ &amp; train people from local region.</t>
        </r>
      </text>
    </comment>
  </commentList>
</comments>
</file>

<file path=xl/sharedStrings.xml><?xml version="1.0" encoding="utf-8"?>
<sst xmlns="http://schemas.openxmlformats.org/spreadsheetml/2006/main" count="370" uniqueCount="195">
  <si>
    <t>Apprenticeships</t>
  </si>
  <si>
    <t xml:space="preserve">Traineeships </t>
  </si>
  <si>
    <t xml:space="preserve">Agreed Targeted Outcomes </t>
  </si>
  <si>
    <t>Target determination</t>
  </si>
  <si>
    <t>performance against % based  targets</t>
  </si>
  <si>
    <t>Infrastructure Skills Legacy Project Name</t>
  </si>
  <si>
    <t xml:space="preserve">Target Achieved
Yes/No </t>
  </si>
  <si>
    <t xml:space="preserve">Comments </t>
  </si>
  <si>
    <t>&lt;Insert Logo&gt;</t>
  </si>
  <si>
    <t>Target (as applicable)</t>
  </si>
  <si>
    <t xml:space="preserve"> </t>
  </si>
  <si>
    <t>Cumulative Learning  Total*</t>
  </si>
  <si>
    <t>Aged Less that 25 years</t>
  </si>
  <si>
    <t>Employer</t>
  </si>
  <si>
    <t>Job Title</t>
  </si>
  <si>
    <t>Training Undertaken</t>
  </si>
  <si>
    <t>No of 
Apprentices</t>
  </si>
  <si>
    <t>Agency</t>
  </si>
  <si>
    <t xml:space="preserve">Agency Contract Manager </t>
  </si>
  <si>
    <t>Head Contractor Name</t>
  </si>
  <si>
    <t>Contract ID</t>
  </si>
  <si>
    <t xml:space="preserve">Contract Start Date </t>
  </si>
  <si>
    <t xml:space="preserve">Contract End Date </t>
  </si>
  <si>
    <t>Contract Value</t>
  </si>
  <si>
    <t xml:space="preserve">Report Date </t>
  </si>
  <si>
    <t>Targets</t>
  </si>
  <si>
    <t xml:space="preserve">ISLP Target </t>
  </si>
  <si>
    <t>Headcount</t>
  </si>
  <si>
    <t>FTE</t>
  </si>
  <si>
    <t xml:space="preserve">Reporting Period </t>
  </si>
  <si>
    <t>April - June 2020</t>
  </si>
  <si>
    <t>Project Phase</t>
  </si>
  <si>
    <t xml:space="preserve">2. Construction projects over $100 million </t>
  </si>
  <si>
    <t xml:space="preserve">• Any additional targets as defined in the contract </t>
  </si>
  <si>
    <t>A</t>
  </si>
  <si>
    <t>B</t>
  </si>
  <si>
    <t>No target</t>
  </si>
  <si>
    <t>Reference Number</t>
  </si>
  <si>
    <t>% achieved against Target</t>
  </si>
  <si>
    <t>As defined in the contract</t>
  </si>
  <si>
    <t>Women in trade-related roles</t>
  </si>
  <si>
    <t xml:space="preserve"> Reported number for target </t>
  </si>
  <si>
    <t>Base measurement</t>
  </si>
  <si>
    <t xml:space="preserve">Targets </t>
  </si>
  <si>
    <t xml:space="preserve">Civil Works Pty Ltd </t>
  </si>
  <si>
    <t xml:space="preserve">Johns Plumbing </t>
  </si>
  <si>
    <t xml:space="preserve">Sarahs Construction </t>
  </si>
  <si>
    <t>Carpentry Certificate III</t>
  </si>
  <si>
    <t>Plumbing Certificatee III</t>
  </si>
  <si>
    <t>Civil Construction Certificate III</t>
  </si>
  <si>
    <t>Reporting period</t>
  </si>
  <si>
    <t xml:space="preserve">Working Days for the quarter </t>
  </si>
  <si>
    <t>Apprentice hours average 38hours/week and 7.6 hours/working day</t>
  </si>
  <si>
    <t>Formula to be used:</t>
  </si>
  <si>
    <t>Comments</t>
  </si>
  <si>
    <t xml:space="preserve">For the purpose of reporting the training hours for an apprentice (E.g. TAFE day) should be counted in the FTE hours </t>
  </si>
  <si>
    <t xml:space="preserve">Average total working hours for the quarter </t>
  </si>
  <si>
    <t xml:space="preserve">Notes for reporting - 
</t>
  </si>
  <si>
    <t>Builder e.g. would have completed a cert III in Carptentry</t>
  </si>
  <si>
    <t>Apprentices</t>
  </si>
  <si>
    <t>Aboriginal People</t>
  </si>
  <si>
    <t>Design Pty LTD</t>
  </si>
  <si>
    <t xml:space="preserve">Painter </t>
  </si>
  <si>
    <t xml:space="preserve">Bobs Construction </t>
  </si>
  <si>
    <t xml:space="preserve">Project Manager </t>
  </si>
  <si>
    <t xml:space="preserve">Civil Construction Labourers </t>
  </si>
  <si>
    <t>No of 
Aboriginal people</t>
  </si>
  <si>
    <t>No of 
people under the age of 25</t>
  </si>
  <si>
    <t>No of 
Local people employed on the project</t>
  </si>
  <si>
    <t xml:space="preserve">Any Aboriginal person who is employed on the project should have their hours </t>
  </si>
  <si>
    <t xml:space="preserve">Headcount </t>
  </si>
  <si>
    <t xml:space="preserve">Date of birth at the time of employment </t>
  </si>
  <si>
    <t>Apprentice in Cert III Construction</t>
  </si>
  <si>
    <t>Civil Construction Labourer</t>
  </si>
  <si>
    <t xml:space="preserve">Traffic Controller </t>
  </si>
  <si>
    <t xml:space="preserve">Postcode of the individuals permenant residence </t>
  </si>
  <si>
    <t>Total number of apprentices employed on the project =</t>
  </si>
  <si>
    <t>Total number of women in trade-related work employed on the project =</t>
  </si>
  <si>
    <t>Total number of full-time equivalent women employed in trade related work on the project =</t>
  </si>
  <si>
    <t>Total number of Aboriginal people employed on the project =</t>
  </si>
  <si>
    <t xml:space="preserve">Total number of full-time equivalent Aboriginal people employed on the project = </t>
  </si>
  <si>
    <t>Total number of people under the age of 25 employed on the project =</t>
  </si>
  <si>
    <t>Total number of full-time equivalent people aged under 25 employed on the project =</t>
  </si>
  <si>
    <r>
      <t xml:space="preserve">No of people employed on the project </t>
    </r>
    <r>
      <rPr>
        <b/>
        <u/>
        <sz val="11"/>
        <color theme="0"/>
        <rFont val="Calibri"/>
        <family val="2"/>
        <scheme val="minor"/>
      </rPr>
      <t>and</t>
    </r>
    <r>
      <rPr>
        <b/>
        <sz val="11"/>
        <color theme="0"/>
        <rFont val="Calibri"/>
        <family val="2"/>
        <scheme val="minor"/>
      </rPr>
      <t xml:space="preserve"> who have completed training</t>
    </r>
  </si>
  <si>
    <t>Total number of local people employed on the project =</t>
  </si>
  <si>
    <t>Total number of full-time equivalent local people employed on the project =</t>
  </si>
  <si>
    <t>N/A</t>
  </si>
  <si>
    <t xml:space="preserve">Working safely at heights </t>
  </si>
  <si>
    <t>Formula to be used to work out the FTE for Local people employed on the project:</t>
  </si>
  <si>
    <t>Local definition to be determined by the agency in the contract. 
For example, it may include permanent residential addresses within 100km radius of a project; within specified local council areas; or within a list of postcodes. 
Training is for accredited training only.</t>
  </si>
  <si>
    <t>Learning Workers</t>
  </si>
  <si>
    <t>As specified in the contract</t>
  </si>
  <si>
    <t xml:space="preserve">Outcomes </t>
  </si>
  <si>
    <t>EXAMPLE ONLY</t>
  </si>
  <si>
    <t>Included in the above target</t>
  </si>
  <si>
    <t>Total number of full-time equivalent local people employed and who have received training  on the project =</t>
  </si>
  <si>
    <t>Formula to be used for counting FTE:</t>
  </si>
  <si>
    <t xml:space="preserve">Total number of full-time equivalent Learning Workers employed on the project = </t>
  </si>
  <si>
    <t>Training undertaken</t>
  </si>
  <si>
    <t xml:space="preserve">Working Saftely at Heights </t>
  </si>
  <si>
    <t>Work as a safety observer/spotter</t>
  </si>
  <si>
    <t>Civil Construction Certificate III - Apprenticeship</t>
  </si>
  <si>
    <t>Reported numbers for the quarter</t>
  </si>
  <si>
    <t>No of 
Learning Workers</t>
  </si>
  <si>
    <r>
      <t>Department of Education - Training Services NSW</t>
    </r>
    <r>
      <rPr>
        <sz val="11"/>
        <rFont val="Calibri"/>
        <family val="2"/>
        <scheme val="minor"/>
      </rPr>
      <t xml:space="preserve"> (monthly report to be returned to ISLP@det.nsw.edu.au)</t>
    </r>
  </si>
  <si>
    <t>Jan - Mar 2020</t>
  </si>
  <si>
    <t>Workforce Total FTE*</t>
  </si>
  <si>
    <t>Apr - Jun 2020</t>
  </si>
  <si>
    <t xml:space="preserve">1.1 Traineeships </t>
  </si>
  <si>
    <t>2. Apprenticeships</t>
  </si>
  <si>
    <t>4. Aboriginal People</t>
  </si>
  <si>
    <t xml:space="preserve">Jul - Sep 2020 </t>
  </si>
  <si>
    <t>Oct - Dec 2020</t>
  </si>
  <si>
    <t>Jan - Mar 2021</t>
  </si>
  <si>
    <t>Apr - Jun 2021</t>
  </si>
  <si>
    <t>Jul - Sep 2021</t>
  </si>
  <si>
    <t>Oct - Dec 2021</t>
  </si>
  <si>
    <t>3. Women in trade-related roles</t>
  </si>
  <si>
    <t xml:space="preserve">Q. Outline the strategies used to achieve the following targets for the quarter </t>
  </si>
  <si>
    <t xml:space="preserve">Average across the Project to date </t>
  </si>
  <si>
    <t>Insert comments here or send strategies as an attachment to the report</t>
  </si>
  <si>
    <t>1.
2.
3.</t>
  </si>
  <si>
    <t>Infrastructure Skills Legacy Program Quarterly Reporting</t>
  </si>
  <si>
    <t xml:space="preserve">Learning workers employed on the project </t>
  </si>
  <si>
    <t xml:space="preserve">Apprentices employed on the project </t>
  </si>
  <si>
    <t>Apprenticeship Title</t>
  </si>
  <si>
    <t>Plumber e.g. would have completed a cert III in Plumbing</t>
  </si>
  <si>
    <t>Johns Construction</t>
  </si>
  <si>
    <t xml:space="preserve">Government agencies should - </t>
  </si>
  <si>
    <t xml:space="preserve">Responsibilities </t>
  </si>
  <si>
    <t>Tracking Sheet only - Year to Date</t>
  </si>
  <si>
    <t>Contractors should -</t>
  </si>
  <si>
    <t>REPORTING THE SKILLS TRAINING AND DIVERSITY TARGETS FOR PBD 2020-03</t>
  </si>
  <si>
    <t>Project Name</t>
  </si>
  <si>
    <t xml:space="preserve">Author of report name and contact </t>
  </si>
  <si>
    <t>• 8% of project workforce is aged under 25 years
Including for those who turn 25 after commencement on the project.</t>
  </si>
  <si>
    <t xml:space="preserve">This report will only track data from this quarter. You will need to manually input the data from the previous quarter/s. </t>
  </si>
  <si>
    <t>Trades workforce</t>
  </si>
  <si>
    <t>This reporting tool is a guide only. An agency may use their own reporting tool so long as their reports display the information required to track performance against targets.</t>
  </si>
  <si>
    <t>When to use this reporting tool</t>
  </si>
  <si>
    <t>FTE hours</t>
  </si>
  <si>
    <t>Reporting requirements - Headcount and FTE for:</t>
  </si>
  <si>
    <t>Headcount and FTE hours</t>
  </si>
  <si>
    <t xml:space="preserve">• 20% of the total labour force to be learning workers (traineeships, apprenticeships and anyone who has undertaken accredited training). </t>
  </si>
  <si>
    <t>• 20% of the trades workforce to be apprentices
Time completed for off-the-job training e.g. TAFE should still be counted towards the hours worked for the project.</t>
  </si>
  <si>
    <t>• Double the number of women in trade-related work
The target is reflective of the NSW average which is currently sitting at one per cent of the construction trades workforce; therefore, the target is two per cent of project hours.</t>
  </si>
  <si>
    <t>• Employment from local region, as defined in the contract.</t>
  </si>
  <si>
    <t>• Employment and training for people from the local region, as defined in the contract</t>
  </si>
  <si>
    <t>Project workforce</t>
  </si>
  <si>
    <t>Use FTE or headcount base measurment as relevant.</t>
  </si>
  <si>
    <t>Learning workers 
(including apprentices and trainees)</t>
  </si>
  <si>
    <t xml:space="preserve">Measured against ref A
While headcount will better reflect the effort for training, some agencies may require an FTE outcome.
</t>
  </si>
  <si>
    <t>Traineeships must be reported seperately but still included in the total learning worker figure.</t>
  </si>
  <si>
    <t>Measured against ref B.</t>
  </si>
  <si>
    <t xml:space="preserve">Aboriginal people </t>
  </si>
  <si>
    <t xml:space="preserve">Measured against ref A. 
Not a set target for reporting </t>
  </si>
  <si>
    <t>Measured against ref A. 
Includes all who are under 25 when they commence employment and include all hours for the duration of their employment.</t>
  </si>
  <si>
    <t xml:space="preserve">Workforce living in local area </t>
  </si>
  <si>
    <t>Measured against ref A, including local people who receive accredited training (6.1).</t>
  </si>
  <si>
    <t xml:space="preserve">Measured against ref A.
Number tracked for reporting purposes only </t>
  </si>
  <si>
    <t>5. Aged under 25 years</t>
  </si>
  <si>
    <t xml:space="preserve">6. Workforce living in local area </t>
  </si>
  <si>
    <t>1. Learning workers 
(including apprentices and trainees)</t>
  </si>
  <si>
    <t>Total workforce</t>
  </si>
  <si>
    <t>Total trades workforce</t>
  </si>
  <si>
    <t>Total number of learning workers employed on the project =</t>
  </si>
  <si>
    <t>FTE hours for a learning worker is the number of hours worked on the project within the reporting period including the training hours.</t>
  </si>
  <si>
    <t xml:space="preserve">Total number of full-time equivalent apprentices employed on the project = </t>
  </si>
  <si>
    <t xml:space="preserve">Women employed or training in a trade vocation as defined in the training management guidelines. </t>
  </si>
  <si>
    <t>Aboriginal People employed on the project</t>
  </si>
  <si>
    <t>Women employed on the project in trade-related work</t>
  </si>
  <si>
    <t>Women in trade-related work</t>
  </si>
  <si>
    <t>People aged less that 25 years employed on the project</t>
  </si>
  <si>
    <t>People aged less that 25 years</t>
  </si>
  <si>
    <t>Includes all who are under 25 when they commence employment and all hours for the duration of their employment. (If that person turns 25 while they are still employed on the project their hours should still count towards this target).</t>
  </si>
  <si>
    <t xml:space="preserve">Workforce living and training in the local area </t>
  </si>
  <si>
    <r>
      <t xml:space="preserve">Total number of local people employed </t>
    </r>
    <r>
      <rPr>
        <b/>
        <u/>
        <sz val="11"/>
        <color theme="1"/>
        <rFont val="Calibri"/>
        <family val="2"/>
        <scheme val="minor"/>
      </rPr>
      <t>and</t>
    </r>
    <r>
      <rPr>
        <b/>
        <sz val="11"/>
        <color theme="1"/>
        <rFont val="Calibri"/>
        <family val="2"/>
        <scheme val="minor"/>
      </rPr>
      <t xml:space="preserve"> who have undertaken accredited training on the project =</t>
    </r>
  </si>
  <si>
    <t>Reporting requirements - Headcount and Full-time equivalent (FTE) for:</t>
  </si>
  <si>
    <t>Recommended reporting measure against the target</t>
  </si>
  <si>
    <t xml:space="preserve">• Any additional targets </t>
  </si>
  <si>
    <t>Total trades workforce (baseline for apprentice target)</t>
  </si>
  <si>
    <t>6.1.  Workforce living in local area who received accredited training</t>
  </si>
  <si>
    <t>6.1. Workforce living in local area who received accredited training</t>
  </si>
  <si>
    <t>Workforce living in local area who received accredited training</t>
  </si>
  <si>
    <t>Smith Civil Pty Ltd</t>
  </si>
  <si>
    <t>Bobs Construction Pty Ltd</t>
  </si>
  <si>
    <r>
      <rPr>
        <b/>
        <sz val="11"/>
        <color theme="1"/>
        <rFont val="Calibri"/>
        <family val="2"/>
        <scheme val="minor"/>
      </rPr>
      <t xml:space="preserve">1. Double counting </t>
    </r>
    <r>
      <rPr>
        <sz val="11"/>
        <color theme="1"/>
        <rFont val="Calibri"/>
        <family val="2"/>
        <scheme val="minor"/>
      </rPr>
      <t xml:space="preserve">
Individuals can be counted against multiple targets - for example a 20 year-old local Aboriginal female apprentice can be a learning worker and count for apprenticeship hours, women in trade-related roles, Aboriginal people, people under 25 years and local region targets unless specified otherwise in the contract. 
</t>
    </r>
    <r>
      <rPr>
        <b/>
        <sz val="11"/>
        <color theme="1"/>
        <rFont val="Calibri"/>
        <family val="2"/>
        <scheme val="minor"/>
      </rPr>
      <t xml:space="preserve">2. Reporting time frame </t>
    </r>
    <r>
      <rPr>
        <sz val="11"/>
        <color theme="1"/>
        <rFont val="Calibri"/>
        <family val="2"/>
        <scheme val="minor"/>
      </rPr>
      <t xml:space="preserve">
Report every financial quarter until contract completion date.
</t>
    </r>
    <r>
      <rPr>
        <b/>
        <sz val="11"/>
        <color theme="1"/>
        <rFont val="Calibri"/>
        <family val="2"/>
        <scheme val="minor"/>
      </rPr>
      <t xml:space="preserve">3. Measurement against targets 
</t>
    </r>
    <r>
      <rPr>
        <sz val="11"/>
        <color theme="1"/>
        <rFont val="Calibri"/>
        <family val="2"/>
        <scheme val="minor"/>
      </rPr>
      <t xml:space="preserve">Targets should be met every quarter. Final achievement against targets will be determined at the end of the project. 
</t>
    </r>
  </si>
  <si>
    <t>Hours worked on the project within the reporting period</t>
  </si>
  <si>
    <t>No of 
Women in trade-related work</t>
  </si>
  <si>
    <t xml:space="preserve">• Meet Aboriginal Participation in construction Policy
While there is not a set employment target, many projects set a minimum benchmark of 2.5 per cent to reflect the representation of Aborginal people in the NSW workforce. </t>
  </si>
  <si>
    <t xml:space="preserve">1- input data in Tabs 1- 6 to track against the individual targets 
2- be aware that this information will then populate in  Project Summary  (A) and the relevant quarter for Year to date (B) 
3- manually input data for the previous quarters in Year to date (B)
4- review Tab A and B to track your performance for the quarter and for the project to date 
5- submit this report to the Agency who manages your contract every financial quarter </t>
  </si>
  <si>
    <t>Total trades workforce (baseline for apprentice and women in trade target)</t>
  </si>
  <si>
    <t>1. Construction projects over $10 million</t>
  </si>
  <si>
    <t xml:space="preserve">1- review the reporting method (Headcount or FTE) as per the contract and lock the relevant cells to fix the formula in place
2- review the Project Summary (A) to track the performance against the targets for the contractor for that quarter
3- be aware that final achievement against the targets will not be known until the completion of the project 
4- review the Year to date (B) to track performance for the duration of the project 
5- validate the information from Tab A and Tab B with Tabs 1 – 6 to verify the information submitted against each target 
6- submit this report to TS NSW every financial quarter </t>
  </si>
  <si>
    <t xml:space="preserve">Total project workforce (baseline for learning worker, local region and people aged less than 25 targets)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</si>
</sst>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color indexed="8"/>
      <name val="Calibri"/>
      <family val="2"/>
      <scheme val="minor"/>
    </font>
    <font>
      <sz val="11"/>
      <name val="Calibri"/>
      <family val="2"/>
      <scheme val="minor"/>
    </font>
    <font>
      <b/>
      <sz val="11"/>
      <color indexed="8"/>
      <name val="Calibri"/>
      <family val="2"/>
      <scheme val="minor"/>
    </font>
    <font>
      <b/>
      <sz val="11"/>
      <color rgb="FF009ED4"/>
      <name val="Calibri"/>
      <family val="2"/>
      <scheme val="minor"/>
    </font>
    <font>
      <b/>
      <i/>
      <sz val="11"/>
      <color indexed="10"/>
      <name val="Calibri"/>
      <family val="2"/>
      <scheme val="minor"/>
    </font>
    <font>
      <b/>
      <sz val="14"/>
      <color theme="0"/>
      <name val="Calibri"/>
      <family val="2"/>
      <scheme val="minor"/>
    </font>
    <font>
      <sz val="9"/>
      <color indexed="81"/>
      <name val="Tahoma"/>
      <charset val="1"/>
    </font>
    <font>
      <b/>
      <sz val="9"/>
      <color indexed="81"/>
      <name val="Tahoma"/>
      <charset val="1"/>
    </font>
    <font>
      <i/>
      <sz val="11"/>
      <color theme="1"/>
      <name val="Calibri"/>
      <family val="2"/>
      <scheme val="minor"/>
    </font>
    <font>
      <b/>
      <u/>
      <sz val="11"/>
      <color theme="0"/>
      <name val="Calibri"/>
      <family val="2"/>
      <scheme val="minor"/>
    </font>
    <font>
      <b/>
      <u/>
      <sz val="11"/>
      <color theme="1"/>
      <name val="Calibri"/>
      <family val="2"/>
      <scheme val="minor"/>
    </font>
    <font>
      <b/>
      <sz val="16"/>
      <color theme="0"/>
      <name val="Calibri"/>
      <family val="2"/>
      <scheme val="minor"/>
    </font>
    <font>
      <b/>
      <sz val="11"/>
      <color rgb="FFFF000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4"/>
      <color theme="1"/>
      <name val="Calibri"/>
      <family val="2"/>
      <scheme val="minor"/>
    </font>
    <font>
      <b/>
      <sz val="14"/>
      <name val="Calibri"/>
      <family val="2"/>
      <scheme val="minor"/>
    </font>
  </fonts>
  <fills count="12">
    <fill>
      <patternFill patternType="none"/>
    </fill>
    <fill>
      <patternFill patternType="gray125"/>
    </fill>
    <fill>
      <patternFill patternType="solid">
        <fgColor theme="0"/>
        <bgColor indexed="64"/>
      </patternFill>
    </fill>
    <fill>
      <patternFill patternType="lightUp">
        <bgColor theme="0" tint="-0.24994659260841701"/>
      </patternFill>
    </fill>
    <fill>
      <patternFill patternType="solid">
        <fgColor theme="3"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9F18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top style="thin">
        <color theme="0"/>
      </top>
      <bottom style="thin">
        <color theme="0"/>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404">
    <xf numFmtId="0" fontId="0" fillId="0" borderId="0" xfId="0"/>
    <xf numFmtId="0" fontId="6" fillId="4" borderId="17" xfId="0" applyFont="1" applyFill="1" applyBorder="1"/>
    <xf numFmtId="0" fontId="5" fillId="4" borderId="18" xfId="0" applyFont="1" applyFill="1" applyBorder="1" applyAlignment="1">
      <alignment vertical="center"/>
    </xf>
    <xf numFmtId="0" fontId="5" fillId="4" borderId="19" xfId="0" applyFont="1" applyFill="1" applyBorder="1" applyAlignment="1">
      <alignment vertical="center"/>
    </xf>
    <xf numFmtId="10" fontId="6" fillId="4" borderId="22" xfId="0" applyNumberFormat="1" applyFont="1" applyFill="1" applyBorder="1" applyAlignment="1">
      <alignment horizontal="center"/>
    </xf>
    <xf numFmtId="0" fontId="0" fillId="0" borderId="0" xfId="0"/>
    <xf numFmtId="0" fontId="0" fillId="2" borderId="0" xfId="0" applyFill="1"/>
    <xf numFmtId="0" fontId="0" fillId="0" borderId="0" xfId="0" applyFont="1"/>
    <xf numFmtId="0" fontId="5" fillId="4" borderId="20" xfId="0" applyFont="1" applyFill="1" applyBorder="1" applyAlignment="1">
      <alignment vertical="center" wrapText="1"/>
    </xf>
    <xf numFmtId="0" fontId="7" fillId="2" borderId="20" xfId="0" applyFont="1" applyFill="1" applyBorder="1" applyAlignment="1">
      <alignment vertical="center"/>
    </xf>
    <xf numFmtId="0" fontId="7" fillId="0" borderId="20" xfId="0" applyFont="1" applyBorder="1" applyAlignment="1">
      <alignment vertical="center" wrapText="1"/>
    </xf>
    <xf numFmtId="0" fontId="7" fillId="0" borderId="20" xfId="0" applyFont="1" applyBorder="1" applyAlignment="1">
      <alignment vertical="center"/>
    </xf>
    <xf numFmtId="0" fontId="7" fillId="0" borderId="20" xfId="0" applyFont="1" applyFill="1" applyBorder="1" applyAlignment="1">
      <alignment vertical="center" wrapText="1"/>
    </xf>
    <xf numFmtId="0" fontId="7" fillId="2" borderId="20" xfId="0" applyFont="1" applyFill="1" applyBorder="1" applyAlignment="1">
      <alignment vertical="center" wrapText="1"/>
    </xf>
    <xf numFmtId="0" fontId="8" fillId="2" borderId="20" xfId="0" applyFont="1" applyFill="1" applyBorder="1" applyAlignment="1">
      <alignment vertical="center" wrapText="1"/>
    </xf>
    <xf numFmtId="0" fontId="6" fillId="4" borderId="21" xfId="0" applyFont="1" applyFill="1" applyBorder="1" applyAlignment="1">
      <alignment vertical="center" wrapText="1"/>
    </xf>
    <xf numFmtId="0" fontId="0" fillId="0" borderId="11" xfId="0" applyFont="1" applyBorder="1"/>
    <xf numFmtId="0" fontId="0" fillId="4" borderId="13" xfId="0" applyFont="1" applyFill="1" applyBorder="1"/>
    <xf numFmtId="0" fontId="0" fillId="0" borderId="13" xfId="0" applyFont="1" applyBorder="1"/>
    <xf numFmtId="0" fontId="0" fillId="0" borderId="0" xfId="0" applyFont="1" applyBorder="1"/>
    <xf numFmtId="0" fontId="0" fillId="0" borderId="26" xfId="0" applyFont="1" applyBorder="1"/>
    <xf numFmtId="0" fontId="0" fillId="0" borderId="17" xfId="0" applyFont="1" applyBorder="1"/>
    <xf numFmtId="0" fontId="0" fillId="4" borderId="10" xfId="0" applyFont="1" applyFill="1" applyBorder="1"/>
    <xf numFmtId="0" fontId="0" fillId="4" borderId="11" xfId="0" applyFont="1" applyFill="1" applyBorder="1"/>
    <xf numFmtId="0" fontId="5" fillId="4" borderId="7" xfId="0" applyFont="1" applyFill="1" applyBorder="1" applyAlignment="1">
      <alignment vertical="center" wrapText="1"/>
    </xf>
    <xf numFmtId="0" fontId="5" fillId="4" borderId="12" xfId="0" applyFont="1" applyFill="1" applyBorder="1" applyAlignment="1">
      <alignment horizontal="center" vertical="center" wrapText="1"/>
    </xf>
    <xf numFmtId="17"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4" fillId="0" borderId="10" xfId="0" applyFont="1" applyBorder="1" applyAlignment="1">
      <alignment horizontal="center" vertical="center"/>
    </xf>
    <xf numFmtId="0" fontId="10" fillId="4" borderId="0" xfId="0" applyFont="1" applyFill="1" applyBorder="1" applyAlignment="1">
      <alignment horizontal="center"/>
    </xf>
    <xf numFmtId="0" fontId="9" fillId="0" borderId="24" xfId="0" applyFont="1" applyBorder="1" applyAlignment="1">
      <alignment horizontal="center"/>
    </xf>
    <xf numFmtId="0" fontId="9" fillId="0" borderId="0" xfId="0" applyFont="1" applyBorder="1" applyAlignment="1">
      <alignment horizontal="center"/>
    </xf>
    <xf numFmtId="0" fontId="4" fillId="0" borderId="24" xfId="0" applyFont="1" applyBorder="1"/>
    <xf numFmtId="0" fontId="11" fillId="0" borderId="0" xfId="0" applyFont="1" applyBorder="1" applyAlignment="1">
      <alignment horizontal="center"/>
    </xf>
    <xf numFmtId="0" fontId="7" fillId="0" borderId="0" xfId="0" applyFont="1" applyBorder="1"/>
    <xf numFmtId="0" fontId="7" fillId="0" borderId="24" xfId="0" applyFont="1" applyBorder="1"/>
    <xf numFmtId="0" fontId="7" fillId="0" borderId="25" xfId="0" applyFont="1" applyBorder="1"/>
    <xf numFmtId="0" fontId="11" fillId="0" borderId="26" xfId="0" applyFont="1" applyBorder="1" applyAlignment="1">
      <alignment horizontal="center"/>
    </xf>
    <xf numFmtId="0" fontId="7" fillId="0" borderId="26" xfId="0" applyFont="1" applyBorder="1" applyAlignment="1">
      <alignment horizontal="center"/>
    </xf>
    <xf numFmtId="0" fontId="7" fillId="0" borderId="26" xfId="0" applyFont="1" applyBorder="1"/>
    <xf numFmtId="0" fontId="7" fillId="3" borderId="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5" xfId="0" applyFont="1" applyFill="1" applyBorder="1" applyAlignment="1">
      <alignment horizontal="center" vertical="center" wrapText="1"/>
    </xf>
    <xf numFmtId="17" fontId="5" fillId="4" borderId="2" xfId="0" applyNumberFormat="1" applyFont="1" applyFill="1" applyBorder="1" applyAlignment="1">
      <alignment horizontal="center" vertical="center" wrapText="1"/>
    </xf>
    <xf numFmtId="0" fontId="4" fillId="3" borderId="36" xfId="0" applyFont="1" applyFill="1" applyBorder="1" applyAlignment="1">
      <alignment horizontal="center" vertical="center" wrapText="1"/>
    </xf>
    <xf numFmtId="1" fontId="4" fillId="5" borderId="6"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1" fontId="5" fillId="4" borderId="2"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0" fontId="6" fillId="4" borderId="22" xfId="0" applyFont="1" applyFill="1" applyBorder="1"/>
    <xf numFmtId="0" fontId="8" fillId="5" borderId="1" xfId="0"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xf>
    <xf numFmtId="17" fontId="5" fillId="4" borderId="4" xfId="0" applyNumberFormat="1"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7" fillId="5" borderId="1" xfId="0" applyFont="1" applyFill="1" applyBorder="1" applyAlignment="1">
      <alignment horizontal="center"/>
    </xf>
    <xf numFmtId="0" fontId="7" fillId="0" borderId="1" xfId="0" applyFont="1" applyBorder="1" applyAlignment="1">
      <alignment horizontal="center"/>
    </xf>
    <xf numFmtId="1" fontId="3" fillId="5" borderId="4"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0" borderId="4" xfId="0" applyNumberFormat="1" applyFont="1" applyBorder="1" applyAlignment="1">
      <alignment horizontal="center" vertical="center"/>
    </xf>
    <xf numFmtId="0" fontId="7" fillId="3"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9" fontId="7" fillId="2" borderId="20" xfId="0" applyNumberFormat="1" applyFont="1" applyFill="1" applyBorder="1" applyAlignment="1">
      <alignment horizontal="center" vertical="center" wrapText="1"/>
    </xf>
    <xf numFmtId="9" fontId="9" fillId="2" borderId="20" xfId="0" applyNumberFormat="1"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0" fontId="5" fillId="4" borderId="21" xfId="0" applyFont="1" applyFill="1" applyBorder="1" applyAlignment="1">
      <alignment horizontal="center" vertical="center" wrapText="1"/>
    </xf>
    <xf numFmtId="0" fontId="8" fillId="0" borderId="15" xfId="0" applyFont="1" applyFill="1" applyBorder="1" applyAlignment="1">
      <alignment horizontal="center"/>
    </xf>
    <xf numFmtId="0" fontId="8" fillId="0" borderId="15" xfId="0" applyFont="1" applyBorder="1" applyAlignment="1">
      <alignment horizontal="center"/>
    </xf>
    <xf numFmtId="0" fontId="8" fillId="2" borderId="15" xfId="0" applyFont="1" applyFill="1" applyBorder="1" applyAlignment="1">
      <alignment horizontal="center"/>
    </xf>
    <xf numFmtId="0" fontId="4" fillId="0" borderId="10" xfId="0" applyFont="1" applyBorder="1" applyAlignment="1">
      <alignment horizontal="center" vertical="center"/>
    </xf>
    <xf numFmtId="1" fontId="9" fillId="2" borderId="4"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wrapText="1"/>
    </xf>
    <xf numFmtId="1" fontId="0" fillId="5" borderId="1" xfId="0" applyNumberFormat="1" applyFill="1" applyBorder="1" applyProtection="1">
      <protection locked="0"/>
    </xf>
    <xf numFmtId="0" fontId="5" fillId="4" borderId="0" xfId="0" applyFont="1" applyFill="1" applyAlignment="1">
      <alignment horizontal="center" wrapText="1"/>
    </xf>
    <xf numFmtId="0" fontId="0" fillId="6" borderId="2" xfId="0" applyFill="1" applyBorder="1" applyAlignment="1">
      <alignment horizontal="center" wrapText="1"/>
    </xf>
    <xf numFmtId="9" fontId="0" fillId="10" borderId="2" xfId="0" applyNumberFormat="1" applyFill="1" applyBorder="1" applyAlignment="1">
      <alignment horizontal="center"/>
    </xf>
    <xf numFmtId="9" fontId="0" fillId="6" borderId="2" xfId="0" applyNumberFormat="1" applyFill="1" applyBorder="1" applyAlignment="1">
      <alignment horizontal="center"/>
    </xf>
    <xf numFmtId="164" fontId="0" fillId="10" borderId="2" xfId="0" applyNumberFormat="1" applyFill="1" applyBorder="1" applyAlignment="1">
      <alignment horizontal="center"/>
    </xf>
    <xf numFmtId="0" fontId="0" fillId="4" borderId="5" xfId="0" applyFill="1" applyBorder="1"/>
    <xf numFmtId="0" fontId="0" fillId="4" borderId="44" xfId="0" applyFill="1" applyBorder="1" applyAlignment="1">
      <alignment vertical="center"/>
    </xf>
    <xf numFmtId="0" fontId="0" fillId="4" borderId="30" xfId="0" applyFill="1" applyBorder="1" applyAlignment="1">
      <alignment vertical="center"/>
    </xf>
    <xf numFmtId="0" fontId="5" fillId="4" borderId="33" xfId="0" applyFont="1" applyFill="1" applyBorder="1" applyAlignment="1">
      <alignment horizontal="center" vertical="center" wrapText="1"/>
    </xf>
    <xf numFmtId="0" fontId="5" fillId="4" borderId="28" xfId="0" applyFont="1" applyFill="1" applyBorder="1" applyAlignment="1">
      <alignment horizontal="center" vertical="center"/>
    </xf>
    <xf numFmtId="0" fontId="5" fillId="4" borderId="5" xfId="0" applyFont="1" applyFill="1" applyBorder="1" applyAlignment="1">
      <alignment horizontal="center" vertical="center"/>
    </xf>
    <xf numFmtId="0" fontId="6" fillId="4" borderId="47" xfId="0" applyFont="1" applyFill="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15" fontId="0" fillId="7" borderId="11" xfId="0" applyNumberFormat="1" applyFill="1" applyBorder="1" applyAlignment="1">
      <alignment horizontal="center"/>
    </xf>
    <xf numFmtId="0" fontId="0" fillId="7" borderId="17" xfId="0" applyFill="1" applyBorder="1" applyAlignment="1">
      <alignment horizontal="center"/>
    </xf>
    <xf numFmtId="0" fontId="0" fillId="4" borderId="28" xfId="0" applyFill="1" applyBorder="1" applyAlignment="1">
      <alignment horizontal="center" vertical="center"/>
    </xf>
    <xf numFmtId="0" fontId="6" fillId="4" borderId="28" xfId="0" applyFont="1" applyFill="1" applyBorder="1" applyAlignment="1">
      <alignment vertical="center" wrapText="1"/>
    </xf>
    <xf numFmtId="0" fontId="7" fillId="10" borderId="1" xfId="0" applyFont="1" applyFill="1" applyBorder="1" applyAlignment="1">
      <alignment vertical="center" wrapText="1"/>
    </xf>
    <xf numFmtId="0" fontId="7" fillId="10" borderId="1" xfId="0" applyFont="1" applyFill="1" applyBorder="1" applyAlignment="1">
      <alignment vertical="center"/>
    </xf>
    <xf numFmtId="0" fontId="8" fillId="10" borderId="1" xfId="0" applyFont="1" applyFill="1" applyBorder="1" applyAlignment="1">
      <alignment vertical="center" wrapText="1"/>
    </xf>
    <xf numFmtId="0" fontId="0" fillId="10" borderId="1" xfId="0" applyFill="1" applyBorder="1" applyAlignment="1">
      <alignment horizontal="center"/>
    </xf>
    <xf numFmtId="0" fontId="0" fillId="10" borderId="1" xfId="0" applyFill="1" applyBorder="1" applyAlignment="1">
      <alignment horizontal="center" vertical="center"/>
    </xf>
    <xf numFmtId="0" fontId="5" fillId="4" borderId="13" xfId="0" applyFont="1" applyFill="1" applyBorder="1"/>
    <xf numFmtId="0" fontId="15" fillId="0" borderId="40" xfId="0" applyFont="1" applyFill="1" applyBorder="1"/>
    <xf numFmtId="0" fontId="15" fillId="0" borderId="4" xfId="0" applyFont="1" applyBorder="1" applyAlignment="1">
      <alignment wrapText="1"/>
    </xf>
    <xf numFmtId="0" fontId="15" fillId="0" borderId="4" xfId="0" applyFont="1" applyBorder="1"/>
    <xf numFmtId="0" fontId="0" fillId="4" borderId="17" xfId="0" applyFill="1" applyBorder="1"/>
    <xf numFmtId="0" fontId="5" fillId="4" borderId="14" xfId="0" applyFont="1" applyFill="1" applyBorder="1" applyAlignment="1">
      <alignment horizontal="center" vertical="center" wrapText="1"/>
    </xf>
    <xf numFmtId="9" fontId="0" fillId="0" borderId="15" xfId="0" applyNumberFormat="1" applyBorder="1" applyAlignment="1">
      <alignment horizontal="center" vertical="center"/>
    </xf>
    <xf numFmtId="0" fontId="0" fillId="4" borderId="43" xfId="0" applyFill="1" applyBorder="1"/>
    <xf numFmtId="0" fontId="0" fillId="0" borderId="0" xfId="0" applyBorder="1"/>
    <xf numFmtId="165" fontId="0" fillId="5" borderId="1" xfId="0" applyNumberFormat="1" applyFill="1" applyBorder="1" applyProtection="1">
      <protection locked="0"/>
    </xf>
    <xf numFmtId="1" fontId="0" fillId="5" borderId="31" xfId="0" applyNumberFormat="1" applyFill="1" applyBorder="1"/>
    <xf numFmtId="165" fontId="0" fillId="5" borderId="31" xfId="0" applyNumberFormat="1" applyFill="1" applyBorder="1"/>
    <xf numFmtId="0" fontId="0" fillId="0" borderId="25" xfId="0" applyBorder="1" applyAlignment="1">
      <alignment horizontal="left"/>
    </xf>
    <xf numFmtId="0" fontId="0" fillId="0" borderId="26" xfId="0" applyBorder="1" applyAlignment="1">
      <alignment horizontal="left"/>
    </xf>
    <xf numFmtId="0" fontId="0" fillId="0" borderId="17" xfId="0" applyBorder="1" applyAlignment="1">
      <alignment horizontal="left"/>
    </xf>
    <xf numFmtId="0" fontId="5" fillId="4" borderId="45" xfId="0" applyFont="1" applyFill="1" applyBorder="1" applyAlignment="1">
      <alignment horizontal="center" vertical="center"/>
    </xf>
    <xf numFmtId="0" fontId="5" fillId="4" borderId="15" xfId="0" applyFont="1" applyFill="1" applyBorder="1" applyAlignment="1">
      <alignment horizontal="center" vertical="center"/>
    </xf>
    <xf numFmtId="0" fontId="0" fillId="2" borderId="45" xfId="0" applyFill="1" applyBorder="1" applyProtection="1">
      <protection locked="0"/>
    </xf>
    <xf numFmtId="0" fontId="0" fillId="0" borderId="15" xfId="0" applyBorder="1" applyProtection="1">
      <protection locked="0"/>
    </xf>
    <xf numFmtId="0" fontId="0" fillId="0" borderId="45" xfId="0" applyBorder="1" applyProtection="1">
      <protection locked="0"/>
    </xf>
    <xf numFmtId="0" fontId="3" fillId="0" borderId="56" xfId="0" applyFont="1" applyFill="1" applyBorder="1" applyAlignment="1">
      <alignment horizontal="right"/>
    </xf>
    <xf numFmtId="0" fontId="0" fillId="0" borderId="24" xfId="0" applyBorder="1" applyAlignment="1"/>
    <xf numFmtId="0" fontId="0" fillId="0" borderId="1" xfId="0" applyBorder="1" applyAlignment="1">
      <alignment horizontal="center"/>
    </xf>
    <xf numFmtId="0" fontId="0" fillId="0" borderId="2" xfId="0" applyBorder="1" applyProtection="1">
      <protection locked="0"/>
    </xf>
    <xf numFmtId="0" fontId="3" fillId="5" borderId="55" xfId="0" applyFont="1" applyFill="1" applyBorder="1" applyAlignment="1">
      <alignment horizontal="right" wrapText="1"/>
    </xf>
    <xf numFmtId="1" fontId="0" fillId="5" borderId="1" xfId="0" applyNumberFormat="1" applyFill="1" applyBorder="1"/>
    <xf numFmtId="1" fontId="0" fillId="6" borderId="1" xfId="0" applyNumberFormat="1" applyFill="1" applyBorder="1" applyAlignment="1">
      <alignment horizontal="center"/>
    </xf>
    <xf numFmtId="0" fontId="0" fillId="0" borderId="0" xfId="0" applyAlignment="1"/>
    <xf numFmtId="0" fontId="8" fillId="9" borderId="11" xfId="0" applyFont="1" applyFill="1" applyBorder="1" applyAlignment="1">
      <alignment horizontal="center"/>
    </xf>
    <xf numFmtId="0" fontId="5" fillId="4" borderId="62" xfId="0" applyFont="1" applyFill="1" applyBorder="1"/>
    <xf numFmtId="0" fontId="5" fillId="4" borderId="63" xfId="0" applyFont="1" applyFill="1" applyBorder="1" applyAlignment="1">
      <alignment wrapText="1"/>
    </xf>
    <xf numFmtId="0" fontId="0" fillId="6" borderId="64" xfId="0" applyFill="1" applyBorder="1" applyAlignment="1">
      <alignment horizontal="center"/>
    </xf>
    <xf numFmtId="0" fontId="0" fillId="6" borderId="65" xfId="0" applyFill="1" applyBorder="1" applyAlignment="1">
      <alignment horizontal="center"/>
    </xf>
    <xf numFmtId="0" fontId="0" fillId="6" borderId="66" xfId="0" applyFill="1" applyBorder="1" applyAlignment="1">
      <alignment horizontal="center" vertical="center"/>
    </xf>
    <xf numFmtId="0" fontId="0" fillId="9" borderId="30" xfId="0" applyFill="1" applyBorder="1" applyAlignment="1">
      <alignment horizontal="center" vertical="center"/>
    </xf>
    <xf numFmtId="0" fontId="5" fillId="4" borderId="24" xfId="0" applyFont="1" applyFill="1" applyBorder="1" applyAlignment="1">
      <alignment wrapText="1"/>
    </xf>
    <xf numFmtId="0" fontId="6" fillId="4" borderId="13" xfId="0" applyFont="1" applyFill="1" applyBorder="1" applyAlignment="1">
      <alignment horizontal="center" wrapText="1"/>
    </xf>
    <xf numFmtId="14" fontId="0" fillId="0" borderId="15" xfId="0" applyNumberFormat="1" applyBorder="1"/>
    <xf numFmtId="0" fontId="0" fillId="0" borderId="15" xfId="0" applyBorder="1"/>
    <xf numFmtId="0" fontId="5" fillId="4" borderId="0" xfId="0" applyFont="1" applyFill="1" applyBorder="1" applyAlignment="1">
      <alignment horizontal="center" vertical="center"/>
    </xf>
    <xf numFmtId="0" fontId="5" fillId="4" borderId="13" xfId="0" applyFont="1" applyFill="1" applyBorder="1" applyAlignment="1">
      <alignment horizontal="center" vertical="center" wrapText="1"/>
    </xf>
    <xf numFmtId="0" fontId="3" fillId="5" borderId="45" xfId="0" applyFont="1" applyFill="1" applyBorder="1" applyAlignment="1">
      <alignment horizontal="right" wrapText="1"/>
    </xf>
    <xf numFmtId="165" fontId="3" fillId="9" borderId="27" xfId="0" applyNumberFormat="1" applyFont="1" applyFill="1" applyBorder="1" applyAlignment="1"/>
    <xf numFmtId="0" fontId="3" fillId="0" borderId="0" xfId="0" applyFont="1" applyFill="1" applyBorder="1" applyAlignment="1"/>
    <xf numFmtId="0" fontId="3" fillId="5" borderId="7" xfId="0" applyFont="1" applyFill="1" applyBorder="1" applyAlignment="1">
      <alignment horizontal="right" wrapText="1"/>
    </xf>
    <xf numFmtId="1" fontId="0" fillId="5" borderId="68" xfId="0" applyNumberFormat="1" applyFill="1" applyBorder="1"/>
    <xf numFmtId="165" fontId="0" fillId="5" borderId="69" xfId="0" applyNumberFormat="1" applyFill="1" applyBorder="1"/>
    <xf numFmtId="0" fontId="3" fillId="5" borderId="29" xfId="0" applyFont="1" applyFill="1" applyBorder="1" applyAlignment="1">
      <alignment horizontal="right" wrapText="1"/>
    </xf>
    <xf numFmtId="1" fontId="0" fillId="5" borderId="32" xfId="0" applyNumberFormat="1" applyFill="1" applyBorder="1"/>
    <xf numFmtId="1" fontId="0" fillId="6" borderId="32" xfId="0" applyNumberFormat="1" applyFill="1" applyBorder="1" applyAlignment="1">
      <alignment horizontal="center"/>
    </xf>
    <xf numFmtId="165" fontId="0" fillId="5" borderId="34" xfId="0" applyNumberFormat="1" applyFill="1" applyBorder="1"/>
    <xf numFmtId="0" fontId="0" fillId="0" borderId="61" xfId="0" applyBorder="1" applyProtection="1">
      <protection locked="0"/>
    </xf>
    <xf numFmtId="1" fontId="0" fillId="5" borderId="16" xfId="0" applyNumberFormat="1" applyFill="1" applyBorder="1" applyProtection="1">
      <protection locked="0"/>
    </xf>
    <xf numFmtId="165" fontId="0" fillId="5" borderId="16" xfId="0" applyNumberFormat="1" applyFill="1" applyBorder="1" applyProtection="1">
      <protection locked="0"/>
    </xf>
    <xf numFmtId="0" fontId="0" fillId="0" borderId="67" xfId="0" applyBorder="1" applyProtection="1">
      <protection locked="0"/>
    </xf>
    <xf numFmtId="0" fontId="0" fillId="0" borderId="27" xfId="0" applyBorder="1"/>
    <xf numFmtId="0" fontId="0" fillId="0" borderId="16" xfId="0" applyBorder="1" applyAlignment="1">
      <alignment horizontal="center"/>
    </xf>
    <xf numFmtId="165" fontId="3" fillId="9" borderId="27" xfId="0" applyNumberFormat="1" applyFont="1" applyFill="1" applyBorder="1" applyAlignment="1">
      <alignment vertical="center"/>
    </xf>
    <xf numFmtId="165" fontId="3" fillId="0" borderId="0" xfId="0" applyNumberFormat="1" applyFont="1" applyFill="1" applyBorder="1" applyAlignment="1">
      <alignment vertical="center"/>
    </xf>
    <xf numFmtId="0" fontId="3" fillId="0" borderId="0" xfId="0" applyFont="1" applyFill="1" applyBorder="1" applyAlignment="1">
      <alignment horizontal="right"/>
    </xf>
    <xf numFmtId="0" fontId="0" fillId="0" borderId="27" xfId="0" applyBorder="1" applyProtection="1">
      <protection locked="0"/>
    </xf>
    <xf numFmtId="1" fontId="0" fillId="5" borderId="68" xfId="0" applyNumberFormat="1" applyFill="1" applyBorder="1" applyAlignment="1">
      <alignment horizontal="center"/>
    </xf>
    <xf numFmtId="165" fontId="3" fillId="0" borderId="0" xfId="0" applyNumberFormat="1" applyFont="1" applyFill="1" applyBorder="1" applyAlignment="1"/>
    <xf numFmtId="165" fontId="4" fillId="9" borderId="27" xfId="0" applyNumberFormat="1" applyFont="1" applyFill="1" applyBorder="1" applyAlignment="1"/>
    <xf numFmtId="0" fontId="0" fillId="0" borderId="0" xfId="0" applyFill="1" applyBorder="1"/>
    <xf numFmtId="165" fontId="4" fillId="0" borderId="0" xfId="0" applyNumberFormat="1" applyFont="1" applyFill="1" applyBorder="1" applyAlignment="1"/>
    <xf numFmtId="0" fontId="0" fillId="0" borderId="45" xfId="0" applyFont="1" applyFill="1" applyBorder="1" applyAlignment="1">
      <alignment horizontal="center" vertical="center"/>
    </xf>
    <xf numFmtId="9" fontId="0" fillId="6" borderId="2" xfId="0" applyNumberFormat="1" applyFill="1" applyBorder="1" applyAlignment="1">
      <alignment horizontal="center" wrapText="1"/>
    </xf>
    <xf numFmtId="165" fontId="0" fillId="5" borderId="15" xfId="0" applyNumberFormat="1" applyFill="1" applyBorder="1" applyAlignment="1">
      <alignment horizontal="right"/>
    </xf>
    <xf numFmtId="0" fontId="6" fillId="0" borderId="0" xfId="0" applyFont="1" applyFill="1" applyAlignment="1"/>
    <xf numFmtId="0" fontId="19" fillId="0" borderId="0" xfId="0" applyFont="1"/>
    <xf numFmtId="0" fontId="6" fillId="4" borderId="18" xfId="0" applyFont="1" applyFill="1" applyBorder="1" applyAlignment="1">
      <alignment horizontal="center" vertical="center"/>
    </xf>
    <xf numFmtId="0" fontId="0" fillId="0" borderId="3" xfId="0" applyFont="1" applyFill="1" applyBorder="1" applyAlignment="1">
      <alignment horizontal="center" vertical="center"/>
    </xf>
    <xf numFmtId="1" fontId="0" fillId="0" borderId="45" xfId="0" applyNumberFormat="1" applyFont="1" applyFill="1" applyBorder="1" applyAlignment="1">
      <alignment horizontal="center" vertical="center"/>
    </xf>
    <xf numFmtId="1" fontId="0" fillId="0" borderId="4" xfId="0" applyNumberFormat="1" applyBorder="1" applyAlignment="1">
      <alignment horizontal="center" vertical="center"/>
    </xf>
    <xf numFmtId="0" fontId="0" fillId="0" borderId="19" xfId="0" applyFont="1" applyBorder="1" applyAlignment="1">
      <alignment horizontal="center" vertical="center"/>
    </xf>
    <xf numFmtId="0" fontId="0" fillId="0" borderId="36"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4" borderId="25" xfId="0" applyFill="1" applyBorder="1" applyAlignment="1">
      <alignment vertical="center"/>
    </xf>
    <xf numFmtId="1" fontId="8" fillId="5" borderId="1" xfId="0" applyNumberFormat="1" applyFont="1" applyFill="1" applyBorder="1" applyAlignment="1">
      <alignment horizontal="center" vertical="center" wrapText="1"/>
    </xf>
    <xf numFmtId="0" fontId="8" fillId="2" borderId="36" xfId="0" applyFont="1" applyFill="1" applyBorder="1" applyAlignment="1">
      <alignment vertical="center" wrapText="1"/>
    </xf>
    <xf numFmtId="0" fontId="8" fillId="3" borderId="70" xfId="0" applyFont="1" applyFill="1" applyBorder="1" applyAlignment="1">
      <alignment horizontal="center" vertical="center" wrapText="1"/>
    </xf>
    <xf numFmtId="0" fontId="8" fillId="3" borderId="0" xfId="0" applyFont="1" applyFill="1" applyBorder="1" applyAlignment="1">
      <alignment horizontal="center" vertical="center" wrapText="1"/>
    </xf>
    <xf numFmtId="17" fontId="6" fillId="4"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24" xfId="0" applyFont="1" applyFill="1" applyBorder="1" applyAlignment="1">
      <alignment wrapText="1"/>
    </xf>
    <xf numFmtId="17" fontId="4" fillId="2" borderId="35" xfId="0" applyNumberFormat="1" applyFont="1" applyFill="1" applyBorder="1" applyAlignment="1">
      <alignment horizontal="center"/>
    </xf>
    <xf numFmtId="0" fontId="4" fillId="2" borderId="33" xfId="0" applyFont="1" applyFill="1" applyBorder="1" applyAlignment="1">
      <alignment horizontal="center"/>
    </xf>
    <xf numFmtId="0" fontId="4" fillId="2" borderId="0" xfId="0" applyFont="1" applyFill="1" applyBorder="1" applyAlignment="1">
      <alignment horizontal="center"/>
    </xf>
    <xf numFmtId="0" fontId="3" fillId="4" borderId="10" xfId="0" applyFont="1" applyFill="1" applyBorder="1" applyAlignment="1"/>
    <xf numFmtId="0" fontId="3" fillId="4" borderId="11" xfId="0" applyFont="1" applyFill="1" applyBorder="1" applyAlignment="1"/>
    <xf numFmtId="2" fontId="4" fillId="2" borderId="28" xfId="0" applyNumberFormat="1" applyFont="1" applyFill="1" applyBorder="1" applyAlignment="1">
      <alignment horizontal="center"/>
    </xf>
    <xf numFmtId="9" fontId="8" fillId="0" borderId="4" xfId="0" applyNumberFormat="1" applyFont="1" applyFill="1" applyBorder="1" applyAlignment="1">
      <alignment horizontal="center"/>
    </xf>
    <xf numFmtId="9" fontId="8" fillId="0" borderId="4"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0" xfId="0" applyFont="1" applyBorder="1" applyAlignment="1">
      <alignment vertical="top"/>
    </xf>
    <xf numFmtId="0" fontId="8" fillId="0" borderId="0" xfId="0" applyFont="1"/>
    <xf numFmtId="0" fontId="0" fillId="6" borderId="1" xfId="0" applyFill="1" applyBorder="1" applyAlignment="1">
      <alignment horizontal="center" vertical="center"/>
    </xf>
    <xf numFmtId="1" fontId="0" fillId="0" borderId="1" xfId="0" applyNumberFormat="1" applyFill="1" applyBorder="1" applyAlignment="1">
      <alignment horizontal="center" vertical="center"/>
    </xf>
    <xf numFmtId="0" fontId="5" fillId="4" borderId="23" xfId="0" applyFont="1" applyFill="1" applyBorder="1" applyAlignment="1">
      <alignment horizontal="center" wrapText="1"/>
    </xf>
    <xf numFmtId="0" fontId="8" fillId="4" borderId="0" xfId="0" applyFont="1" applyFill="1" applyBorder="1" applyAlignment="1">
      <alignment vertical="top"/>
    </xf>
    <xf numFmtId="0" fontId="0" fillId="0" borderId="24" xfId="0" applyBorder="1" applyAlignment="1">
      <alignment wrapText="1"/>
    </xf>
    <xf numFmtId="0" fontId="8" fillId="2" borderId="61" xfId="0" applyFont="1" applyFill="1" applyBorder="1" applyAlignment="1">
      <alignment vertical="center" wrapText="1"/>
    </xf>
    <xf numFmtId="0" fontId="8" fillId="4" borderId="10" xfId="0" applyFont="1" applyFill="1" applyBorder="1" applyAlignment="1">
      <alignment vertical="top"/>
    </xf>
    <xf numFmtId="0" fontId="0" fillId="4" borderId="10" xfId="0" applyFont="1" applyFill="1" applyBorder="1" applyAlignment="1">
      <alignment vertical="top"/>
    </xf>
    <xf numFmtId="0" fontId="0" fillId="0" borderId="0" xfId="0" applyBorder="1" applyAlignment="1"/>
    <xf numFmtId="0" fontId="0" fillId="0" borderId="0" xfId="0" applyFill="1" applyBorder="1" applyAlignment="1"/>
    <xf numFmtId="0" fontId="0" fillId="0" borderId="0" xfId="0" applyBorder="1" applyAlignment="1">
      <alignment vertical="top"/>
    </xf>
    <xf numFmtId="9" fontId="0" fillId="11" borderId="15" xfId="0" applyNumberFormat="1" applyFill="1" applyBorder="1" applyAlignment="1">
      <alignment horizontal="center" vertical="center"/>
    </xf>
    <xf numFmtId="164" fontId="4" fillId="0" borderId="20" xfId="0" applyNumberFormat="1" applyFont="1" applyFill="1" applyBorder="1" applyAlignment="1">
      <alignment horizontal="center" vertical="center" wrapText="1"/>
    </xf>
    <xf numFmtId="0" fontId="0" fillId="0" borderId="61" xfId="0"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3" fillId="8" borderId="18" xfId="0" applyFont="1" applyFill="1" applyBorder="1" applyAlignment="1">
      <alignment horizontal="left" wrapText="1"/>
    </xf>
    <xf numFmtId="0" fontId="3" fillId="8" borderId="10" xfId="0" applyFont="1" applyFill="1" applyBorder="1" applyAlignment="1">
      <alignment horizontal="left" wrapText="1"/>
    </xf>
    <xf numFmtId="0" fontId="3" fillId="8" borderId="11" xfId="0" applyFont="1" applyFill="1" applyBorder="1" applyAlignment="1">
      <alignment horizontal="left" wrapText="1"/>
    </xf>
    <xf numFmtId="0" fontId="5" fillId="4" borderId="18" xfId="0" applyFont="1" applyFill="1" applyBorder="1" applyAlignment="1">
      <alignment horizontal="left" vertical="center"/>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3" fillId="8" borderId="24" xfId="0" applyFont="1" applyFill="1" applyBorder="1" applyAlignment="1">
      <alignment horizontal="left"/>
    </xf>
    <xf numFmtId="0" fontId="3" fillId="8" borderId="0" xfId="0" applyFont="1" applyFill="1" applyBorder="1" applyAlignment="1">
      <alignment horizontal="left"/>
    </xf>
    <xf numFmtId="0" fontId="3" fillId="8" borderId="13" xfId="0" applyFont="1" applyFill="1" applyBorder="1" applyAlignment="1">
      <alignment horizontal="left"/>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40" xfId="0" applyFont="1" applyFill="1" applyBorder="1" applyAlignment="1">
      <alignment horizontal="center"/>
    </xf>
    <xf numFmtId="0" fontId="0" fillId="0" borderId="45" xfId="0" applyBorder="1" applyAlignment="1">
      <alignment horizontal="left" wrapText="1"/>
    </xf>
    <xf numFmtId="0" fontId="0" fillId="0" borderId="1"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0" xfId="0" applyBorder="1" applyAlignment="1">
      <alignment horizontal="center"/>
    </xf>
    <xf numFmtId="0" fontId="0" fillId="0" borderId="45" xfId="0" applyBorder="1" applyAlignment="1">
      <alignment horizontal="left"/>
    </xf>
    <xf numFmtId="0" fontId="0" fillId="0" borderId="20"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2" fillId="4" borderId="18"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0" xfId="0" applyFont="1" applyFill="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 xfId="0" applyBorder="1" applyAlignment="1">
      <alignment horizontal="center"/>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17" xfId="0" applyFont="1" applyBorder="1" applyAlignment="1">
      <alignment horizontal="left" vertical="center" wrapText="1"/>
    </xf>
    <xf numFmtId="0" fontId="12" fillId="4" borderId="11" xfId="0" applyFont="1" applyFill="1" applyBorder="1" applyAlignment="1">
      <alignment horizontal="left" vertical="center"/>
    </xf>
    <xf numFmtId="0" fontId="12" fillId="4" borderId="13" xfId="0" applyFont="1" applyFill="1" applyBorder="1" applyAlignment="1">
      <alignment horizontal="left" vertical="center"/>
    </xf>
    <xf numFmtId="0" fontId="5" fillId="4" borderId="24"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39" xfId="0" applyFont="1" applyFill="1" applyBorder="1" applyAlignment="1">
      <alignment horizontal="center" wrapText="1"/>
    </xf>
    <xf numFmtId="0" fontId="5" fillId="4" borderId="54" xfId="0" applyFont="1" applyFill="1" applyBorder="1" applyAlignment="1">
      <alignment horizontal="center" wrapText="1"/>
    </xf>
    <xf numFmtId="0" fontId="0" fillId="0" borderId="20" xfId="0" applyBorder="1" applyAlignment="1">
      <alignment horizontal="left" wrapText="1"/>
    </xf>
    <xf numFmtId="0" fontId="8" fillId="0" borderId="45" xfId="0" applyFont="1" applyFill="1" applyBorder="1" applyAlignment="1">
      <alignment horizontal="left"/>
    </xf>
    <xf numFmtId="0" fontId="6" fillId="0" borderId="1" xfId="0" applyFont="1" applyFill="1" applyBorder="1" applyAlignment="1">
      <alignment horizontal="left"/>
    </xf>
    <xf numFmtId="0" fontId="8" fillId="0" borderId="1" xfId="0" applyFont="1" applyFill="1" applyBorder="1" applyAlignment="1">
      <alignment horizontal="left"/>
    </xf>
    <xf numFmtId="0" fontId="0" fillId="0" borderId="18"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24" xfId="0" applyBorder="1" applyAlignment="1">
      <alignment horizontal="left" vertical="center" wrapText="1"/>
    </xf>
    <xf numFmtId="0" fontId="0" fillId="0" borderId="0" xfId="0"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vertical="center"/>
    </xf>
    <xf numFmtId="0" fontId="0" fillId="0" borderId="17" xfId="0" applyBorder="1" applyAlignment="1">
      <alignment horizontal="left" vertical="center"/>
    </xf>
    <xf numFmtId="0" fontId="5" fillId="4" borderId="24" xfId="0" applyFont="1" applyFill="1" applyBorder="1" applyAlignment="1">
      <alignment horizontal="left"/>
    </xf>
    <xf numFmtId="0" fontId="5" fillId="4" borderId="0" xfId="0" applyFont="1" applyFill="1" applyBorder="1" applyAlignment="1">
      <alignment horizontal="left"/>
    </xf>
    <xf numFmtId="0" fontId="5" fillId="4" borderId="24" xfId="0" applyFont="1" applyFill="1" applyBorder="1" applyAlignment="1">
      <alignment horizontal="left" vertical="center"/>
    </xf>
    <xf numFmtId="0" fontId="5" fillId="4" borderId="0" xfId="0" applyFont="1" applyFill="1" applyBorder="1" applyAlignment="1">
      <alignment horizontal="left" vertical="center"/>
    </xf>
    <xf numFmtId="0" fontId="0" fillId="0" borderId="1" xfId="0" applyBorder="1" applyAlignment="1">
      <alignment horizontal="left" wrapText="1"/>
    </xf>
    <xf numFmtId="0" fontId="5" fillId="4" borderId="24" xfId="0" applyFont="1" applyFill="1" applyBorder="1" applyAlignment="1">
      <alignment horizontal="center"/>
    </xf>
    <xf numFmtId="0" fontId="5" fillId="4" borderId="0" xfId="0" applyFont="1" applyFill="1" applyBorder="1" applyAlignment="1">
      <alignment horizontal="center"/>
    </xf>
    <xf numFmtId="0" fontId="0" fillId="0" borderId="71" xfId="0" applyBorder="1" applyAlignment="1">
      <alignment horizontal="left" vertical="center" wrapText="1"/>
    </xf>
    <xf numFmtId="0" fontId="0" fillId="0" borderId="38" xfId="0" applyBorder="1" applyAlignment="1">
      <alignment horizontal="left" vertical="center" wrapText="1"/>
    </xf>
    <xf numFmtId="0" fontId="0" fillId="0" borderId="70" xfId="0" applyBorder="1" applyAlignment="1">
      <alignment horizontal="left" vertical="center" wrapText="1"/>
    </xf>
    <xf numFmtId="0" fontId="0" fillId="0" borderId="35" xfId="0" applyBorder="1" applyAlignment="1">
      <alignment horizontal="left" vertical="center" wrapText="1"/>
    </xf>
    <xf numFmtId="0" fontId="0" fillId="0" borderId="0" xfId="0" applyBorder="1" applyAlignment="1">
      <alignment horizontal="left" vertical="center" wrapText="1"/>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39" xfId="0" applyBorder="1" applyAlignment="1">
      <alignment horizontal="left" vertical="center" wrapText="1"/>
    </xf>
    <xf numFmtId="0" fontId="0" fillId="0" borderId="6" xfId="0" applyBorder="1" applyAlignment="1">
      <alignment horizontal="left" vertical="center" wrapText="1"/>
    </xf>
    <xf numFmtId="0" fontId="18" fillId="4" borderId="0" xfId="0" applyFont="1" applyFill="1" applyAlignment="1">
      <alignment horizontal="center"/>
    </xf>
    <xf numFmtId="9" fontId="0" fillId="0" borderId="15" xfId="0" applyNumberFormat="1" applyBorder="1" applyAlignment="1">
      <alignment horizontal="center" vertical="center"/>
    </xf>
    <xf numFmtId="0" fontId="0" fillId="6" borderId="46" xfId="0" applyFill="1" applyBorder="1" applyAlignment="1">
      <alignment horizontal="center" vertical="center"/>
    </xf>
    <xf numFmtId="0" fontId="0" fillId="6" borderId="54" xfId="0" applyFill="1" applyBorder="1" applyAlignment="1">
      <alignment horizontal="center" vertical="center"/>
    </xf>
    <xf numFmtId="0" fontId="6" fillId="4" borderId="51" xfId="0" applyFont="1" applyFill="1" applyBorder="1" applyAlignment="1">
      <alignment horizontal="right"/>
    </xf>
    <xf numFmtId="0" fontId="6" fillId="4" borderId="58" xfId="0" applyFont="1" applyFill="1" applyBorder="1" applyAlignment="1">
      <alignment horizontal="right"/>
    </xf>
    <xf numFmtId="0" fontId="6" fillId="4" borderId="52" xfId="0" applyFont="1" applyFill="1" applyBorder="1" applyAlignment="1">
      <alignment horizontal="right"/>
    </xf>
    <xf numFmtId="0" fontId="6" fillId="4" borderId="57" xfId="0" applyFont="1" applyFill="1" applyBorder="1" applyAlignment="1">
      <alignment horizontal="right"/>
    </xf>
    <xf numFmtId="0" fontId="6" fillId="4" borderId="53" xfId="0" applyFont="1" applyFill="1" applyBorder="1" applyAlignment="1">
      <alignment horizontal="right"/>
    </xf>
    <xf numFmtId="0" fontId="6" fillId="4" borderId="59" xfId="0" applyFont="1" applyFill="1" applyBorder="1" applyAlignment="1">
      <alignment horizontal="right"/>
    </xf>
    <xf numFmtId="0" fontId="6" fillId="4" borderId="18" xfId="0" applyFont="1" applyFill="1" applyBorder="1" applyAlignment="1">
      <alignment horizontal="center"/>
    </xf>
    <xf numFmtId="0" fontId="6" fillId="4" borderId="10" xfId="0" applyFont="1" applyFill="1" applyBorder="1" applyAlignment="1">
      <alignment horizontal="center"/>
    </xf>
    <xf numFmtId="0" fontId="6" fillId="4" borderId="25" xfId="0" applyFont="1" applyFill="1" applyBorder="1" applyAlignment="1">
      <alignment horizontal="center"/>
    </xf>
    <xf numFmtId="0" fontId="6" fillId="4" borderId="26" xfId="0" applyFont="1" applyFill="1" applyBorder="1" applyAlignment="1">
      <alignment horizontal="center"/>
    </xf>
    <xf numFmtId="0" fontId="5" fillId="4" borderId="5"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0" fillId="7" borderId="1" xfId="0" applyFill="1" applyBorder="1" applyAlignment="1">
      <alignment horizontal="center"/>
    </xf>
    <xf numFmtId="0" fontId="0" fillId="7" borderId="2" xfId="0" applyFill="1" applyBorder="1" applyAlignment="1">
      <alignment horizontal="center"/>
    </xf>
    <xf numFmtId="0" fontId="4" fillId="9" borderId="50" xfId="0" applyFont="1" applyFill="1" applyBorder="1" applyAlignment="1">
      <alignment horizontal="center" wrapText="1"/>
    </xf>
    <xf numFmtId="0" fontId="4" fillId="9" borderId="42" xfId="0" applyFont="1" applyFill="1" applyBorder="1" applyAlignment="1">
      <alignment horizontal="center" wrapText="1"/>
    </xf>
    <xf numFmtId="0" fontId="0" fillId="7" borderId="23" xfId="0" applyFill="1" applyBorder="1" applyAlignment="1">
      <alignment horizontal="center"/>
    </xf>
    <xf numFmtId="0" fontId="0" fillId="7" borderId="8" xfId="0" applyFill="1" applyBorder="1" applyAlignment="1">
      <alignment horizontal="center"/>
    </xf>
    <xf numFmtId="0" fontId="0" fillId="7" borderId="1" xfId="0" applyFill="1" applyBorder="1" applyAlignment="1">
      <alignment horizontal="left"/>
    </xf>
    <xf numFmtId="0" fontId="0" fillId="7" borderId="2" xfId="0" applyFill="1" applyBorder="1" applyAlignment="1">
      <alignment horizontal="left"/>
    </xf>
    <xf numFmtId="0" fontId="0" fillId="7" borderId="16" xfId="0" applyFill="1" applyBorder="1" applyAlignment="1">
      <alignment horizontal="center"/>
    </xf>
    <xf numFmtId="0" fontId="0" fillId="7" borderId="67" xfId="0" applyFill="1" applyBorder="1" applyAlignment="1">
      <alignment horizontal="center"/>
    </xf>
    <xf numFmtId="0" fontId="4" fillId="9" borderId="41" xfId="0" applyFont="1" applyFill="1" applyBorder="1" applyAlignment="1">
      <alignment horizontal="center"/>
    </xf>
    <xf numFmtId="0" fontId="4" fillId="9" borderId="50" xfId="0" applyFont="1" applyFill="1" applyBorder="1" applyAlignment="1">
      <alignment horizontal="center"/>
    </xf>
    <xf numFmtId="0" fontId="0" fillId="7" borderId="3" xfId="0" applyFill="1" applyBorder="1" applyAlignment="1">
      <alignment horizontal="center"/>
    </xf>
    <xf numFmtId="0" fontId="8" fillId="0" borderId="16" xfId="0" applyFont="1" applyBorder="1" applyAlignment="1">
      <alignment horizontal="left" vertical="top" wrapText="1"/>
    </xf>
    <xf numFmtId="0" fontId="8" fillId="0" borderId="16"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17" fontId="5" fillId="4" borderId="8" xfId="0" applyNumberFormat="1" applyFont="1" applyFill="1" applyBorder="1" applyAlignment="1">
      <alignment horizontal="center"/>
    </xf>
    <xf numFmtId="0" fontId="5" fillId="4" borderId="9" xfId="0" applyFont="1" applyFill="1" applyBorder="1" applyAlignment="1">
      <alignment horizontal="center"/>
    </xf>
    <xf numFmtId="0" fontId="5" fillId="4" borderId="72" xfId="0" applyFont="1" applyFill="1" applyBorder="1" applyAlignment="1">
      <alignment horizontal="center"/>
    </xf>
    <xf numFmtId="0" fontId="20" fillId="4" borderId="18" xfId="0" applyFont="1" applyFill="1" applyBorder="1" applyAlignment="1">
      <alignment horizontal="center" vertical="top" wrapText="1"/>
    </xf>
    <xf numFmtId="0" fontId="20" fillId="4" borderId="25" xfId="0" applyFont="1" applyFill="1" applyBorder="1" applyAlignment="1">
      <alignment horizontal="center" vertical="top" wrapText="1"/>
    </xf>
    <xf numFmtId="17" fontId="5" fillId="4" borderId="37" xfId="0" applyNumberFormat="1" applyFont="1" applyFill="1" applyBorder="1" applyAlignment="1">
      <alignment horizontal="center"/>
    </xf>
    <xf numFmtId="17" fontId="5" fillId="4" borderId="9" xfId="0" applyNumberFormat="1" applyFont="1" applyFill="1" applyBorder="1" applyAlignment="1">
      <alignment horizontal="center"/>
    </xf>
    <xf numFmtId="2" fontId="4" fillId="2" borderId="2" xfId="0" applyNumberFormat="1" applyFont="1" applyFill="1" applyBorder="1" applyAlignment="1">
      <alignment horizontal="center"/>
    </xf>
    <xf numFmtId="2" fontId="4" fillId="2" borderId="4" xfId="0" applyNumberFormat="1" applyFont="1" applyFill="1" applyBorder="1" applyAlignment="1">
      <alignment horizontal="center"/>
    </xf>
    <xf numFmtId="165" fontId="4" fillId="2" borderId="2" xfId="0" applyNumberFormat="1" applyFont="1" applyFill="1" applyBorder="1" applyAlignment="1">
      <alignment horizontal="center"/>
    </xf>
    <xf numFmtId="165" fontId="4" fillId="2" borderId="4" xfId="0" applyNumberFormat="1" applyFont="1" applyFill="1" applyBorder="1" applyAlignment="1">
      <alignment horizont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2" fontId="0" fillId="2" borderId="71" xfId="0" applyNumberFormat="1" applyFill="1" applyBorder="1" applyAlignment="1">
      <alignment horizontal="center"/>
    </xf>
    <xf numFmtId="2" fontId="0" fillId="2" borderId="38" xfId="0" applyNumberFormat="1" applyFill="1" applyBorder="1" applyAlignment="1">
      <alignment horizontal="center"/>
    </xf>
    <xf numFmtId="2" fontId="0" fillId="2" borderId="35" xfId="0" applyNumberFormat="1" applyFill="1" applyBorder="1" applyAlignment="1">
      <alignment horizontal="center"/>
    </xf>
    <xf numFmtId="2" fontId="0" fillId="2" borderId="0" xfId="0" applyNumberFormat="1" applyFill="1" applyBorder="1" applyAlignment="1">
      <alignment horizont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5" fillId="4" borderId="37" xfId="0" applyFont="1" applyFill="1" applyBorder="1" applyAlignment="1">
      <alignment horizontal="center"/>
    </xf>
    <xf numFmtId="0" fontId="3" fillId="9" borderId="61" xfId="0" applyFont="1" applyFill="1" applyBorder="1" applyAlignment="1">
      <alignment horizontal="right" wrapText="1"/>
    </xf>
    <xf numFmtId="0" fontId="3" fillId="9" borderId="16" xfId="0" applyFont="1" applyFill="1" applyBorder="1" applyAlignment="1">
      <alignment horizontal="right" wrapText="1"/>
    </xf>
    <xf numFmtId="165" fontId="3" fillId="9" borderId="16" xfId="0" applyNumberFormat="1" applyFont="1" applyFill="1" applyBorder="1" applyAlignment="1">
      <alignment horizontal="left" vertical="center"/>
    </xf>
    <xf numFmtId="165" fontId="3" fillId="9" borderId="27" xfId="0" applyNumberFormat="1" applyFont="1" applyFill="1" applyBorder="1" applyAlignment="1">
      <alignment horizontal="left" vertical="center"/>
    </xf>
    <xf numFmtId="0" fontId="12" fillId="4" borderId="18"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3" xfId="0" applyFont="1" applyFill="1" applyBorder="1" applyAlignment="1">
      <alignment horizontal="center" vertical="center"/>
    </xf>
    <xf numFmtId="0" fontId="0" fillId="0" borderId="41" xfId="0" applyBorder="1" applyAlignment="1">
      <alignment horizontal="center"/>
    </xf>
    <xf numFmtId="0" fontId="0" fillId="0" borderId="42"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5" fillId="4" borderId="1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0" fillId="0" borderId="18"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17" xfId="0" applyFill="1" applyBorder="1" applyAlignment="1">
      <alignment horizontal="left" vertical="center" wrapText="1"/>
    </xf>
    <xf numFmtId="0" fontId="24" fillId="9" borderId="18" xfId="0" applyFont="1" applyFill="1" applyBorder="1" applyAlignment="1">
      <alignment horizontal="center" vertical="center"/>
    </xf>
    <xf numFmtId="0" fontId="24" fillId="9" borderId="10" xfId="0" applyFont="1" applyFill="1" applyBorder="1" applyAlignment="1">
      <alignment horizontal="center" vertical="center"/>
    </xf>
    <xf numFmtId="0" fontId="24" fillId="9" borderId="11" xfId="0" applyFont="1" applyFill="1" applyBorder="1" applyAlignment="1">
      <alignment horizontal="center" vertical="center"/>
    </xf>
    <xf numFmtId="0" fontId="21" fillId="4" borderId="18"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24"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13" xfId="0" applyFont="1" applyFill="1" applyBorder="1" applyAlignment="1">
      <alignment horizontal="center" vertical="center"/>
    </xf>
    <xf numFmtId="0" fontId="0" fillId="0" borderId="0" xfId="0" applyBorder="1" applyAlignment="1">
      <alignment horizontal="center"/>
    </xf>
    <xf numFmtId="0" fontId="0" fillId="0" borderId="26" xfId="0" applyBorder="1" applyAlignment="1">
      <alignment horizontal="center"/>
    </xf>
    <xf numFmtId="0" fontId="3" fillId="9" borderId="41" xfId="0" applyFont="1" applyFill="1" applyBorder="1" applyAlignment="1">
      <alignment horizontal="right" wrapText="1"/>
    </xf>
    <xf numFmtId="0" fontId="3" fillId="9" borderId="50" xfId="0" applyFont="1" applyFill="1" applyBorder="1" applyAlignment="1">
      <alignment horizontal="right" wrapText="1"/>
    </xf>
    <xf numFmtId="0" fontId="3" fillId="0" borderId="41" xfId="0" applyFont="1" applyBorder="1" applyAlignment="1">
      <alignment horizontal="center"/>
    </xf>
    <xf numFmtId="0" fontId="3" fillId="0" borderId="42" xfId="0" applyFont="1" applyBorder="1" applyAlignment="1">
      <alignment horizontal="center"/>
    </xf>
    <xf numFmtId="0" fontId="3" fillId="9" borderId="21" xfId="0" applyFont="1" applyFill="1" applyBorder="1" applyAlignment="1">
      <alignment horizontal="right" wrapText="1"/>
    </xf>
    <xf numFmtId="0" fontId="3" fillId="9" borderId="60" xfId="0" applyFont="1" applyFill="1" applyBorder="1" applyAlignment="1">
      <alignment horizontal="right" wrapText="1"/>
    </xf>
    <xf numFmtId="0" fontId="3" fillId="9" borderId="22" xfId="0" applyFont="1" applyFill="1" applyBorder="1" applyAlignment="1">
      <alignment horizontal="right" wrapText="1"/>
    </xf>
    <xf numFmtId="0" fontId="0" fillId="0" borderId="28"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18"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24" xfId="0" applyFill="1" applyBorder="1" applyAlignment="1">
      <alignment horizontal="center"/>
    </xf>
    <xf numFmtId="0" fontId="0" fillId="0" borderId="0" xfId="0" applyFill="1" applyBorder="1" applyAlignment="1">
      <alignment horizontal="center"/>
    </xf>
    <xf numFmtId="0" fontId="0" fillId="0" borderId="13"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17" xfId="0" applyFill="1" applyBorder="1" applyAlignment="1">
      <alignment horizontal="center"/>
    </xf>
    <xf numFmtId="0" fontId="3" fillId="0" borderId="50" xfId="0" applyFont="1" applyBorder="1" applyAlignment="1">
      <alignment horizontal="center"/>
    </xf>
  </cellXfs>
  <cellStyles count="1">
    <cellStyle name="Normal" xfId="0" builtinId="0"/>
  </cellStyles>
  <dxfs count="29">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s>
  <tableStyles count="0" defaultTableStyle="TableStyleMedium2" defaultPivotStyle="PivotStyleMedium9"/>
  <colors>
    <mruColors>
      <color rgb="FFFF3300"/>
      <color rgb="FFE9F181"/>
      <color rgb="FFFEFCDE"/>
      <color rgb="FFFFFF99"/>
      <color rgb="FF009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23812</xdr:colOff>
      <xdr:row>3</xdr:row>
      <xdr:rowOff>147638</xdr:rowOff>
    </xdr:from>
    <xdr:to>
      <xdr:col>3</xdr:col>
      <xdr:colOff>3831636</xdr:colOff>
      <xdr:row>5</xdr:row>
      <xdr:rowOff>257175</xdr:rowOff>
    </xdr:to>
    <xdr:pic>
      <xdr:nvPicPr>
        <xdr:cNvPr id="2" name="Picture 1"/>
        <xdr:cNvPicPr>
          <a:picLocks noChangeAspect="1"/>
        </xdr:cNvPicPr>
      </xdr:nvPicPr>
      <xdr:blipFill rotWithShape="1">
        <a:blip xmlns:r="http://schemas.openxmlformats.org/officeDocument/2006/relationships" r:embed="rId1"/>
        <a:srcRect l="4772" t="7453" r="2233" b="14749"/>
        <a:stretch/>
      </xdr:blipFill>
      <xdr:spPr>
        <a:xfrm>
          <a:off x="3890962" y="700088"/>
          <a:ext cx="5484224"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71440</xdr:colOff>
      <xdr:row>4</xdr:row>
      <xdr:rowOff>9465</xdr:rowOff>
    </xdr:from>
    <xdr:to>
      <xdr:col>3</xdr:col>
      <xdr:colOff>3205164</xdr:colOff>
      <xdr:row>5</xdr:row>
      <xdr:rowOff>142875</xdr:rowOff>
    </xdr:to>
    <xdr:pic>
      <xdr:nvPicPr>
        <xdr:cNvPr id="5" name="Picture 4"/>
        <xdr:cNvPicPr>
          <a:picLocks noChangeAspect="1"/>
        </xdr:cNvPicPr>
      </xdr:nvPicPr>
      <xdr:blipFill rotWithShape="1">
        <a:blip xmlns:r="http://schemas.openxmlformats.org/officeDocument/2006/relationships" r:embed="rId1"/>
        <a:srcRect l="4158" t="23325" r="15927" b="15218"/>
        <a:stretch/>
      </xdr:blipFill>
      <xdr:spPr>
        <a:xfrm>
          <a:off x="3938590" y="742890"/>
          <a:ext cx="4810124" cy="681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442912</xdr:colOff>
      <xdr:row>3</xdr:row>
      <xdr:rowOff>122499</xdr:rowOff>
    </xdr:from>
    <xdr:to>
      <xdr:col>3</xdr:col>
      <xdr:colOff>3478595</xdr:colOff>
      <xdr:row>5</xdr:row>
      <xdr:rowOff>247650</xdr:rowOff>
    </xdr:to>
    <xdr:pic>
      <xdr:nvPicPr>
        <xdr:cNvPr id="3" name="Picture 2"/>
        <xdr:cNvPicPr>
          <a:picLocks noChangeAspect="1"/>
        </xdr:cNvPicPr>
      </xdr:nvPicPr>
      <xdr:blipFill rotWithShape="1">
        <a:blip xmlns:r="http://schemas.openxmlformats.org/officeDocument/2006/relationships" r:embed="rId1"/>
        <a:srcRect l="5112" t="11477" r="15133" b="10034"/>
        <a:stretch/>
      </xdr:blipFill>
      <xdr:spPr>
        <a:xfrm>
          <a:off x="4310062" y="665424"/>
          <a:ext cx="4712083" cy="8538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300038</xdr:colOff>
      <xdr:row>3</xdr:row>
      <xdr:rowOff>63592</xdr:rowOff>
    </xdr:from>
    <xdr:to>
      <xdr:col>3</xdr:col>
      <xdr:colOff>3900488</xdr:colOff>
      <xdr:row>5</xdr:row>
      <xdr:rowOff>290512</xdr:rowOff>
    </xdr:to>
    <xdr:pic>
      <xdr:nvPicPr>
        <xdr:cNvPr id="3" name="Picture 2"/>
        <xdr:cNvPicPr>
          <a:picLocks noChangeAspect="1"/>
        </xdr:cNvPicPr>
      </xdr:nvPicPr>
      <xdr:blipFill rotWithShape="1">
        <a:blip xmlns:r="http://schemas.openxmlformats.org/officeDocument/2006/relationships" r:embed="rId1"/>
        <a:srcRect l="4704" t="5553" r="10225" b="10774"/>
        <a:stretch/>
      </xdr:blipFill>
      <xdr:spPr>
        <a:xfrm>
          <a:off x="4167188" y="606517"/>
          <a:ext cx="5276850" cy="955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290513</xdr:colOff>
      <xdr:row>3</xdr:row>
      <xdr:rowOff>107779</xdr:rowOff>
    </xdr:from>
    <xdr:to>
      <xdr:col>3</xdr:col>
      <xdr:colOff>3995738</xdr:colOff>
      <xdr:row>5</xdr:row>
      <xdr:rowOff>190499</xdr:rowOff>
    </xdr:to>
    <xdr:pic>
      <xdr:nvPicPr>
        <xdr:cNvPr id="3" name="Picture 2"/>
        <xdr:cNvPicPr>
          <a:picLocks noChangeAspect="1"/>
        </xdr:cNvPicPr>
      </xdr:nvPicPr>
      <xdr:blipFill rotWithShape="1">
        <a:blip xmlns:r="http://schemas.openxmlformats.org/officeDocument/2006/relationships" r:embed="rId1"/>
        <a:srcRect l="4699" t="12897" r="6762" b="14881"/>
        <a:stretch/>
      </xdr:blipFill>
      <xdr:spPr>
        <a:xfrm>
          <a:off x="4157663" y="660229"/>
          <a:ext cx="5381625" cy="811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728663</xdr:colOff>
      <xdr:row>3</xdr:row>
      <xdr:rowOff>117315</xdr:rowOff>
    </xdr:from>
    <xdr:to>
      <xdr:col>4</xdr:col>
      <xdr:colOff>3062288</xdr:colOff>
      <xdr:row>5</xdr:row>
      <xdr:rowOff>219076</xdr:rowOff>
    </xdr:to>
    <xdr:pic>
      <xdr:nvPicPr>
        <xdr:cNvPr id="14" name="Picture 13"/>
        <xdr:cNvPicPr>
          <a:picLocks noChangeAspect="1"/>
        </xdr:cNvPicPr>
      </xdr:nvPicPr>
      <xdr:blipFill rotWithShape="1">
        <a:blip xmlns:r="http://schemas.openxmlformats.org/officeDocument/2006/relationships" r:embed="rId1"/>
        <a:srcRect l="4835" t="18056" r="9078" b="11933"/>
        <a:stretch/>
      </xdr:blipFill>
      <xdr:spPr>
        <a:xfrm>
          <a:off x="4595813" y="669765"/>
          <a:ext cx="5524500" cy="8304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showGridLines="0" zoomScale="98" zoomScaleNormal="115" workbookViewId="0">
      <selection activeCell="A12" sqref="A12:K12"/>
    </sheetView>
  </sheetViews>
  <sheetFormatPr defaultRowHeight="14.25" x14ac:dyDescent="0.45"/>
  <cols>
    <col min="9" max="9" width="4.86328125" customWidth="1"/>
    <col min="11" max="11" width="0.46484375" customWidth="1"/>
    <col min="14" max="14" width="6.9296875" customWidth="1"/>
    <col min="26" max="26" width="12.33203125" customWidth="1"/>
  </cols>
  <sheetData>
    <row r="1" spans="1:28" ht="14.25" customHeight="1" x14ac:dyDescent="0.45">
      <c r="A1" s="248" t="s">
        <v>132</v>
      </c>
      <c r="B1" s="249"/>
      <c r="C1" s="249"/>
      <c r="D1" s="249"/>
      <c r="E1" s="249"/>
      <c r="F1" s="249"/>
      <c r="G1" s="249"/>
      <c r="H1" s="249"/>
      <c r="I1" s="249"/>
      <c r="J1" s="249"/>
      <c r="K1" s="249"/>
      <c r="L1" s="249"/>
      <c r="M1" s="249"/>
      <c r="N1" s="258"/>
      <c r="O1" s="133"/>
      <c r="P1" s="248" t="s">
        <v>129</v>
      </c>
      <c r="Q1" s="249"/>
      <c r="R1" s="249"/>
      <c r="S1" s="249"/>
      <c r="T1" s="249"/>
      <c r="U1" s="249"/>
      <c r="V1" s="249"/>
      <c r="W1" s="249"/>
      <c r="X1" s="249"/>
      <c r="Y1" s="249"/>
      <c r="Z1" s="249"/>
      <c r="AA1" s="139"/>
      <c r="AB1" s="139"/>
    </row>
    <row r="2" spans="1:28" ht="18" customHeight="1" x14ac:dyDescent="0.45">
      <c r="A2" s="250"/>
      <c r="B2" s="251"/>
      <c r="C2" s="251"/>
      <c r="D2" s="251"/>
      <c r="E2" s="251"/>
      <c r="F2" s="251"/>
      <c r="G2" s="251"/>
      <c r="H2" s="251"/>
      <c r="I2" s="251"/>
      <c r="J2" s="251"/>
      <c r="K2" s="251"/>
      <c r="L2" s="251"/>
      <c r="M2" s="251"/>
      <c r="N2" s="259"/>
      <c r="O2" s="133"/>
      <c r="P2" s="250"/>
      <c r="Q2" s="251"/>
      <c r="R2" s="251"/>
      <c r="S2" s="251"/>
      <c r="T2" s="251"/>
      <c r="U2" s="251"/>
      <c r="V2" s="251"/>
      <c r="W2" s="251"/>
      <c r="X2" s="251"/>
      <c r="Y2" s="251"/>
      <c r="Z2" s="251"/>
      <c r="AA2" s="139"/>
      <c r="AB2" s="139"/>
    </row>
    <row r="3" spans="1:28" ht="31.9" customHeight="1" thickBot="1" x14ac:dyDescent="0.5">
      <c r="A3" s="255" t="s">
        <v>138</v>
      </c>
      <c r="B3" s="256"/>
      <c r="C3" s="256"/>
      <c r="D3" s="256"/>
      <c r="E3" s="256"/>
      <c r="F3" s="256"/>
      <c r="G3" s="256"/>
      <c r="H3" s="256"/>
      <c r="I3" s="256"/>
      <c r="J3" s="256"/>
      <c r="K3" s="256"/>
      <c r="L3" s="256"/>
      <c r="M3" s="256"/>
      <c r="N3" s="257"/>
      <c r="O3" s="133"/>
      <c r="P3" s="252"/>
      <c r="Q3" s="253"/>
      <c r="R3" s="253"/>
      <c r="S3" s="253"/>
      <c r="T3" s="253"/>
      <c r="U3" s="253"/>
      <c r="V3" s="253"/>
      <c r="W3" s="253"/>
      <c r="X3" s="253"/>
      <c r="Y3" s="253"/>
      <c r="Z3" s="253"/>
      <c r="AA3" s="139"/>
      <c r="AB3" s="139"/>
    </row>
    <row r="4" spans="1:28" ht="23.65" customHeight="1" thickBot="1" x14ac:dyDescent="0.5">
      <c r="A4" s="230" t="s">
        <v>139</v>
      </c>
      <c r="B4" s="231"/>
      <c r="C4" s="231"/>
      <c r="D4" s="231"/>
      <c r="E4" s="231"/>
      <c r="F4" s="231"/>
      <c r="G4" s="231"/>
      <c r="H4" s="231"/>
      <c r="I4" s="231"/>
      <c r="J4" s="231"/>
      <c r="K4" s="231"/>
      <c r="L4" s="231"/>
      <c r="M4" s="231"/>
      <c r="N4" s="232"/>
      <c r="O4" s="133"/>
      <c r="P4" s="276" t="s">
        <v>128</v>
      </c>
      <c r="Q4" s="277"/>
      <c r="R4" s="277"/>
      <c r="S4" s="277"/>
      <c r="T4" s="277"/>
      <c r="U4" s="277"/>
      <c r="V4" s="277"/>
      <c r="W4" s="277"/>
      <c r="X4" s="277"/>
      <c r="Y4" s="277"/>
      <c r="Z4" s="277"/>
      <c r="AA4" s="139"/>
      <c r="AB4" s="139"/>
    </row>
    <row r="5" spans="1:28" s="5" customFormat="1" x14ac:dyDescent="0.45">
      <c r="A5" s="233" t="s">
        <v>192</v>
      </c>
      <c r="B5" s="234"/>
      <c r="C5" s="234"/>
      <c r="D5" s="234"/>
      <c r="E5" s="234"/>
      <c r="F5" s="234"/>
      <c r="G5" s="234"/>
      <c r="H5" s="234"/>
      <c r="I5" s="234"/>
      <c r="J5" s="234"/>
      <c r="K5" s="234"/>
      <c r="L5" s="234"/>
      <c r="M5" s="234"/>
      <c r="N5" s="235"/>
      <c r="O5" s="133"/>
      <c r="P5" s="268" t="s">
        <v>193</v>
      </c>
      <c r="Q5" s="269"/>
      <c r="R5" s="269"/>
      <c r="S5" s="269"/>
      <c r="T5" s="269"/>
      <c r="U5" s="269"/>
      <c r="V5" s="269"/>
      <c r="W5" s="269"/>
      <c r="X5" s="269"/>
      <c r="Y5" s="269"/>
      <c r="Z5" s="270"/>
      <c r="AA5" s="139"/>
      <c r="AB5" s="139"/>
    </row>
    <row r="6" spans="1:28" s="5" customFormat="1" ht="27.4" customHeight="1" x14ac:dyDescent="0.45">
      <c r="A6" s="281" t="s">
        <v>177</v>
      </c>
      <c r="B6" s="282"/>
      <c r="C6" s="282"/>
      <c r="D6" s="282"/>
      <c r="E6" s="282"/>
      <c r="F6" s="282"/>
      <c r="G6" s="282"/>
      <c r="H6" s="282"/>
      <c r="I6" s="282"/>
      <c r="J6" s="282"/>
      <c r="K6" s="282"/>
      <c r="L6" s="262" t="s">
        <v>178</v>
      </c>
      <c r="M6" s="262"/>
      <c r="N6" s="263"/>
      <c r="O6" s="219"/>
      <c r="P6" s="271"/>
      <c r="Q6" s="272"/>
      <c r="R6" s="272"/>
      <c r="S6" s="272"/>
      <c r="T6" s="272"/>
      <c r="U6" s="272"/>
      <c r="V6" s="272"/>
      <c r="W6" s="272"/>
      <c r="X6" s="272"/>
      <c r="Y6" s="272"/>
      <c r="Z6" s="273"/>
      <c r="AA6" s="139"/>
      <c r="AB6" s="139"/>
    </row>
    <row r="7" spans="1:28" x14ac:dyDescent="0.45">
      <c r="A7" s="265" t="s">
        <v>180</v>
      </c>
      <c r="B7" s="267"/>
      <c r="C7" s="267"/>
      <c r="D7" s="267"/>
      <c r="E7" s="267"/>
      <c r="F7" s="267"/>
      <c r="G7" s="267"/>
      <c r="H7" s="267"/>
      <c r="I7" s="267"/>
      <c r="J7" s="267"/>
      <c r="K7" s="267"/>
      <c r="L7" s="254" t="s">
        <v>140</v>
      </c>
      <c r="M7" s="254"/>
      <c r="N7" s="254"/>
      <c r="O7" s="219"/>
      <c r="P7" s="274"/>
      <c r="Q7" s="272"/>
      <c r="R7" s="272"/>
      <c r="S7" s="272"/>
      <c r="T7" s="272"/>
      <c r="U7" s="272"/>
      <c r="V7" s="272"/>
      <c r="W7" s="272"/>
      <c r="X7" s="272"/>
      <c r="Y7" s="272"/>
      <c r="Z7" s="273"/>
      <c r="AA7" s="139"/>
      <c r="AB7" s="139"/>
    </row>
    <row r="8" spans="1:28" ht="42.75" customHeight="1" x14ac:dyDescent="0.45">
      <c r="A8" s="280" t="s">
        <v>144</v>
      </c>
      <c r="B8" s="240"/>
      <c r="C8" s="240"/>
      <c r="D8" s="240"/>
      <c r="E8" s="240"/>
      <c r="F8" s="240"/>
      <c r="G8" s="240"/>
      <c r="H8" s="240"/>
      <c r="I8" s="240"/>
      <c r="J8" s="240"/>
      <c r="K8" s="240"/>
      <c r="L8" s="254" t="s">
        <v>140</v>
      </c>
      <c r="M8" s="254"/>
      <c r="N8" s="254"/>
      <c r="O8" s="219"/>
      <c r="P8" s="274"/>
      <c r="Q8" s="272"/>
      <c r="R8" s="272"/>
      <c r="S8" s="272"/>
      <c r="T8" s="272"/>
      <c r="U8" s="272"/>
      <c r="V8" s="272"/>
      <c r="W8" s="272"/>
      <c r="X8" s="272"/>
      <c r="Y8" s="272"/>
      <c r="Z8" s="273"/>
      <c r="AA8" s="139"/>
      <c r="AB8" s="139"/>
    </row>
    <row r="9" spans="1:28" s="5" customFormat="1" x14ac:dyDescent="0.45">
      <c r="A9" s="240" t="s">
        <v>179</v>
      </c>
      <c r="B9" s="240"/>
      <c r="C9" s="240"/>
      <c r="D9" s="240"/>
      <c r="E9" s="240"/>
      <c r="F9" s="240"/>
      <c r="G9" s="240"/>
      <c r="H9" s="240"/>
      <c r="I9" s="240"/>
      <c r="J9" s="240"/>
      <c r="K9" s="240"/>
      <c r="L9" s="254" t="s">
        <v>91</v>
      </c>
      <c r="M9" s="254"/>
      <c r="N9" s="254"/>
      <c r="O9" s="219"/>
      <c r="P9" s="274"/>
      <c r="Q9" s="272"/>
      <c r="R9" s="272"/>
      <c r="S9" s="272"/>
      <c r="T9" s="272"/>
      <c r="U9" s="272"/>
      <c r="V9" s="272"/>
      <c r="W9" s="272"/>
      <c r="X9" s="272"/>
      <c r="Y9" s="272"/>
      <c r="Z9" s="273"/>
      <c r="AA9" s="139"/>
      <c r="AB9" s="139"/>
    </row>
    <row r="10" spans="1:28" s="5" customFormat="1" ht="14.65" thickBot="1" x14ac:dyDescent="0.5">
      <c r="A10" s="233" t="s">
        <v>32</v>
      </c>
      <c r="B10" s="234"/>
      <c r="C10" s="234"/>
      <c r="D10" s="234"/>
      <c r="E10" s="234"/>
      <c r="F10" s="234"/>
      <c r="G10" s="234"/>
      <c r="H10" s="234"/>
      <c r="I10" s="234"/>
      <c r="J10" s="234"/>
      <c r="K10" s="234"/>
      <c r="L10" s="234"/>
      <c r="M10" s="234"/>
      <c r="N10" s="235"/>
      <c r="O10" s="133"/>
      <c r="P10" s="252"/>
      <c r="Q10" s="253"/>
      <c r="R10" s="253"/>
      <c r="S10" s="253"/>
      <c r="T10" s="253"/>
      <c r="U10" s="253"/>
      <c r="V10" s="253"/>
      <c r="W10" s="253"/>
      <c r="X10" s="253"/>
      <c r="Y10" s="253"/>
      <c r="Z10" s="275"/>
      <c r="AA10" s="139"/>
      <c r="AB10" s="139"/>
    </row>
    <row r="11" spans="1:28" s="5" customFormat="1" ht="31.5" customHeight="1" x14ac:dyDescent="0.45">
      <c r="A11" s="260" t="s">
        <v>141</v>
      </c>
      <c r="B11" s="261"/>
      <c r="C11" s="261"/>
      <c r="D11" s="261"/>
      <c r="E11" s="261"/>
      <c r="F11" s="261"/>
      <c r="G11" s="261"/>
      <c r="H11" s="261"/>
      <c r="I11" s="261"/>
      <c r="J11" s="261"/>
      <c r="K11" s="261"/>
      <c r="L11" s="262" t="s">
        <v>178</v>
      </c>
      <c r="M11" s="262"/>
      <c r="N11" s="263"/>
      <c r="O11" s="133"/>
      <c r="P11" s="278" t="s">
        <v>131</v>
      </c>
      <c r="Q11" s="279"/>
      <c r="R11" s="279"/>
      <c r="S11" s="279"/>
      <c r="T11" s="279"/>
      <c r="U11" s="279"/>
      <c r="V11" s="279"/>
      <c r="W11" s="279"/>
      <c r="X11" s="279"/>
      <c r="Y11" s="279"/>
      <c r="Z11" s="279"/>
      <c r="AA11" s="139"/>
      <c r="AB11" s="139"/>
    </row>
    <row r="12" spans="1:28" s="5" customFormat="1" ht="14.25" customHeight="1" x14ac:dyDescent="0.45">
      <c r="A12" s="265" t="s">
        <v>194</v>
      </c>
      <c r="B12" s="266"/>
      <c r="C12" s="266"/>
      <c r="D12" s="266"/>
      <c r="E12" s="266"/>
      <c r="F12" s="266"/>
      <c r="G12" s="266"/>
      <c r="H12" s="266"/>
      <c r="I12" s="266"/>
      <c r="J12" s="266"/>
      <c r="K12" s="266"/>
      <c r="L12" s="236" t="s">
        <v>142</v>
      </c>
      <c r="M12" s="237"/>
      <c r="N12" s="238"/>
      <c r="O12" s="133"/>
      <c r="P12" s="283" t="s">
        <v>190</v>
      </c>
      <c r="Q12" s="284"/>
      <c r="R12" s="284"/>
      <c r="S12" s="284"/>
      <c r="T12" s="284"/>
      <c r="U12" s="284"/>
      <c r="V12" s="284"/>
      <c r="W12" s="284"/>
      <c r="X12" s="284"/>
      <c r="Y12" s="284"/>
      <c r="Z12" s="285"/>
      <c r="AA12" s="139"/>
      <c r="AB12" s="139"/>
    </row>
    <row r="13" spans="1:28" s="5" customFormat="1" x14ac:dyDescent="0.45">
      <c r="A13" s="265" t="s">
        <v>191</v>
      </c>
      <c r="B13" s="267"/>
      <c r="C13" s="267"/>
      <c r="D13" s="267"/>
      <c r="E13" s="267"/>
      <c r="F13" s="267"/>
      <c r="G13" s="267"/>
      <c r="H13" s="267"/>
      <c r="I13" s="267"/>
      <c r="J13" s="267"/>
      <c r="K13" s="267"/>
      <c r="L13" s="236" t="s">
        <v>140</v>
      </c>
      <c r="M13" s="237"/>
      <c r="N13" s="238"/>
      <c r="O13" s="133"/>
      <c r="P13" s="286"/>
      <c r="Q13" s="287"/>
      <c r="R13" s="287"/>
      <c r="S13" s="287"/>
      <c r="T13" s="287"/>
      <c r="U13" s="287"/>
      <c r="V13" s="287"/>
      <c r="W13" s="287"/>
      <c r="X13" s="287"/>
      <c r="Y13" s="287"/>
      <c r="Z13" s="288"/>
      <c r="AA13" s="139"/>
      <c r="AB13" s="139"/>
    </row>
    <row r="14" spans="1:28" s="5" customFormat="1" ht="33" customHeight="1" x14ac:dyDescent="0.45">
      <c r="A14" s="264" t="s">
        <v>143</v>
      </c>
      <c r="B14" s="246"/>
      <c r="C14" s="246"/>
      <c r="D14" s="246"/>
      <c r="E14" s="246"/>
      <c r="F14" s="246"/>
      <c r="G14" s="246"/>
      <c r="H14" s="246"/>
      <c r="I14" s="246"/>
      <c r="J14" s="246"/>
      <c r="K14" s="247"/>
      <c r="L14" s="241" t="s">
        <v>70</v>
      </c>
      <c r="M14" s="242"/>
      <c r="N14" s="243"/>
      <c r="O14" s="133"/>
      <c r="P14" s="286"/>
      <c r="Q14" s="287"/>
      <c r="R14" s="287"/>
      <c r="S14" s="287"/>
      <c r="T14" s="287"/>
      <c r="U14" s="287"/>
      <c r="V14" s="287"/>
      <c r="W14" s="287"/>
      <c r="X14" s="287"/>
      <c r="Y14" s="287"/>
      <c r="Z14" s="288"/>
      <c r="AA14" s="139"/>
      <c r="AB14" s="139"/>
    </row>
    <row r="15" spans="1:28" s="5" customFormat="1" ht="30.75" customHeight="1" x14ac:dyDescent="0.45">
      <c r="A15" s="239" t="s">
        <v>144</v>
      </c>
      <c r="B15" s="240"/>
      <c r="C15" s="240"/>
      <c r="D15" s="240"/>
      <c r="E15" s="240"/>
      <c r="F15" s="240"/>
      <c r="G15" s="240"/>
      <c r="H15" s="240"/>
      <c r="I15" s="240"/>
      <c r="J15" s="240"/>
      <c r="K15" s="240"/>
      <c r="L15" s="236" t="s">
        <v>140</v>
      </c>
      <c r="M15" s="237"/>
      <c r="N15" s="238"/>
      <c r="P15" s="289"/>
      <c r="Q15" s="290"/>
      <c r="R15" s="290"/>
      <c r="S15" s="290"/>
      <c r="T15" s="290"/>
      <c r="U15" s="290"/>
      <c r="V15" s="290"/>
      <c r="W15" s="290"/>
      <c r="X15" s="290"/>
      <c r="Y15" s="290"/>
      <c r="Z15" s="291"/>
    </row>
    <row r="16" spans="1:28" s="5" customFormat="1" ht="44.25" customHeight="1" x14ac:dyDescent="0.45">
      <c r="A16" s="239" t="s">
        <v>189</v>
      </c>
      <c r="B16" s="240"/>
      <c r="C16" s="240"/>
      <c r="D16" s="240"/>
      <c r="E16" s="240"/>
      <c r="F16" s="240"/>
      <c r="G16" s="240"/>
      <c r="H16" s="240"/>
      <c r="I16" s="240"/>
      <c r="J16" s="240"/>
      <c r="K16" s="240"/>
      <c r="L16" s="236" t="s">
        <v>140</v>
      </c>
      <c r="M16" s="237"/>
      <c r="N16" s="238"/>
      <c r="P16" s="120"/>
      <c r="Q16" s="221"/>
      <c r="R16" s="221"/>
      <c r="S16" s="221"/>
      <c r="T16" s="221"/>
      <c r="U16" s="221"/>
      <c r="V16" s="221"/>
      <c r="W16" s="221"/>
      <c r="X16" s="221"/>
      <c r="Y16" s="221"/>
      <c r="Z16" s="221"/>
    </row>
    <row r="17" spans="1:26" s="5" customFormat="1" ht="44.25" customHeight="1" x14ac:dyDescent="0.45">
      <c r="A17" s="239" t="s">
        <v>145</v>
      </c>
      <c r="B17" s="240"/>
      <c r="C17" s="240"/>
      <c r="D17" s="240"/>
      <c r="E17" s="240"/>
      <c r="F17" s="240"/>
      <c r="G17" s="240"/>
      <c r="H17" s="240"/>
      <c r="I17" s="240"/>
      <c r="J17" s="240"/>
      <c r="K17" s="240"/>
      <c r="L17" s="236" t="s">
        <v>140</v>
      </c>
      <c r="M17" s="237"/>
      <c r="N17" s="238"/>
      <c r="P17" s="219"/>
      <c r="Q17" s="219"/>
      <c r="R17" s="219"/>
      <c r="S17" s="219"/>
      <c r="T17" s="219"/>
      <c r="U17" s="219"/>
      <c r="V17" s="219"/>
      <c r="W17" s="219"/>
      <c r="X17" s="219"/>
      <c r="Y17" s="219"/>
      <c r="Z17" s="219"/>
    </row>
    <row r="18" spans="1:26" s="5" customFormat="1" ht="43.5" customHeight="1" x14ac:dyDescent="0.45">
      <c r="A18" s="239" t="s">
        <v>135</v>
      </c>
      <c r="B18" s="240"/>
      <c r="C18" s="240"/>
      <c r="D18" s="240"/>
      <c r="E18" s="240"/>
      <c r="F18" s="240"/>
      <c r="G18" s="240"/>
      <c r="H18" s="240"/>
      <c r="I18" s="240"/>
      <c r="J18" s="240"/>
      <c r="K18" s="240"/>
      <c r="L18" s="236" t="s">
        <v>140</v>
      </c>
      <c r="M18" s="237"/>
      <c r="N18" s="238"/>
      <c r="P18" s="120"/>
      <c r="Q18" s="219"/>
      <c r="R18" s="219"/>
      <c r="S18" s="219"/>
      <c r="T18" s="219"/>
      <c r="U18" s="219"/>
      <c r="V18" s="219"/>
      <c r="W18" s="219"/>
      <c r="X18" s="219"/>
      <c r="Y18" s="219"/>
      <c r="Z18" s="219"/>
    </row>
    <row r="19" spans="1:26" s="5" customFormat="1" x14ac:dyDescent="0.45">
      <c r="A19" s="244" t="s">
        <v>146</v>
      </c>
      <c r="B19" s="240"/>
      <c r="C19" s="240"/>
      <c r="D19" s="240"/>
      <c r="E19" s="240"/>
      <c r="F19" s="240"/>
      <c r="G19" s="240"/>
      <c r="H19" s="240"/>
      <c r="I19" s="240"/>
      <c r="J19" s="240"/>
      <c r="K19" s="240"/>
      <c r="L19" s="236" t="s">
        <v>140</v>
      </c>
      <c r="M19" s="237"/>
      <c r="N19" s="238"/>
      <c r="P19" s="219"/>
      <c r="Q19" s="219"/>
      <c r="R19" s="219"/>
      <c r="S19" s="219"/>
      <c r="T19" s="219"/>
      <c r="U19" s="219"/>
      <c r="V19" s="219"/>
      <c r="W19" s="219"/>
      <c r="X19" s="219"/>
      <c r="Y19" s="219"/>
      <c r="Z19" s="219"/>
    </row>
    <row r="20" spans="1:26" s="5" customFormat="1" x14ac:dyDescent="0.45">
      <c r="A20" s="245" t="s">
        <v>147</v>
      </c>
      <c r="B20" s="246"/>
      <c r="C20" s="246"/>
      <c r="D20" s="246"/>
      <c r="E20" s="246"/>
      <c r="F20" s="246"/>
      <c r="G20" s="246"/>
      <c r="H20" s="246"/>
      <c r="I20" s="246"/>
      <c r="J20" s="246"/>
      <c r="K20" s="247"/>
      <c r="L20" s="241" t="s">
        <v>91</v>
      </c>
      <c r="M20" s="242"/>
      <c r="N20" s="243"/>
      <c r="P20" s="120"/>
      <c r="Q20" s="219"/>
      <c r="R20" s="219"/>
      <c r="S20" s="219"/>
      <c r="T20" s="219"/>
      <c r="U20" s="219"/>
      <c r="V20" s="219"/>
      <c r="W20" s="219"/>
      <c r="X20" s="219"/>
      <c r="Y20" s="219"/>
      <c r="Z20" s="219"/>
    </row>
    <row r="21" spans="1:26" s="5" customFormat="1" x14ac:dyDescent="0.45">
      <c r="A21" s="244" t="s">
        <v>33</v>
      </c>
      <c r="B21" s="240"/>
      <c r="C21" s="240"/>
      <c r="D21" s="240"/>
      <c r="E21" s="240"/>
      <c r="F21" s="240"/>
      <c r="G21" s="240"/>
      <c r="H21" s="240"/>
      <c r="I21" s="240"/>
      <c r="J21" s="240"/>
      <c r="K21" s="240"/>
      <c r="L21" s="241" t="s">
        <v>91</v>
      </c>
      <c r="M21" s="242"/>
      <c r="N21" s="243"/>
      <c r="P21" s="120"/>
      <c r="Q21" s="219"/>
      <c r="R21" s="219"/>
      <c r="S21" s="219"/>
      <c r="T21" s="219"/>
      <c r="U21" s="219"/>
      <c r="V21" s="219"/>
      <c r="W21" s="219"/>
      <c r="X21" s="219"/>
      <c r="Y21" s="219"/>
      <c r="Z21" s="219"/>
    </row>
    <row r="22" spans="1:26" s="5" customFormat="1" ht="14.65" thickBot="1" x14ac:dyDescent="0.5">
      <c r="A22" s="124"/>
      <c r="B22" s="125"/>
      <c r="C22" s="125"/>
      <c r="D22" s="125"/>
      <c r="E22" s="125"/>
      <c r="F22" s="125"/>
      <c r="G22" s="125"/>
      <c r="H22" s="125"/>
      <c r="I22" s="125"/>
      <c r="J22" s="125"/>
      <c r="K22" s="125"/>
      <c r="L22" s="125"/>
      <c r="M22" s="125"/>
      <c r="N22" s="126"/>
      <c r="P22" s="219"/>
      <c r="Q22" s="219"/>
      <c r="R22" s="219"/>
      <c r="S22" s="219"/>
      <c r="T22" s="219"/>
      <c r="U22" s="219"/>
      <c r="V22" s="219"/>
      <c r="W22" s="219"/>
      <c r="X22" s="219"/>
      <c r="Y22" s="219"/>
      <c r="Z22" s="219"/>
    </row>
    <row r="23" spans="1:26" s="5" customFormat="1" x14ac:dyDescent="0.45">
      <c r="A23" s="227" t="s">
        <v>57</v>
      </c>
      <c r="B23" s="228"/>
      <c r="C23" s="228"/>
      <c r="D23" s="228"/>
      <c r="E23" s="228"/>
      <c r="F23" s="228"/>
      <c r="G23" s="228"/>
      <c r="H23" s="228"/>
      <c r="I23" s="228"/>
      <c r="J23" s="228"/>
      <c r="K23" s="228"/>
      <c r="L23" s="228"/>
      <c r="M23" s="228"/>
      <c r="N23" s="229"/>
      <c r="P23" s="219"/>
      <c r="Q23" s="219"/>
      <c r="R23" s="219"/>
      <c r="S23" s="219"/>
      <c r="T23" s="219"/>
      <c r="U23" s="219"/>
      <c r="V23" s="219"/>
      <c r="W23" s="219"/>
      <c r="X23" s="219"/>
      <c r="Y23" s="219"/>
      <c r="Z23" s="219"/>
    </row>
    <row r="24" spans="1:26" s="5" customFormat="1" ht="162" customHeight="1" thickBot="1" x14ac:dyDescent="0.5">
      <c r="A24" s="224" t="s">
        <v>186</v>
      </c>
      <c r="B24" s="225"/>
      <c r="C24" s="225"/>
      <c r="D24" s="225"/>
      <c r="E24" s="225"/>
      <c r="F24" s="225"/>
      <c r="G24" s="225"/>
      <c r="H24" s="225"/>
      <c r="I24" s="225"/>
      <c r="J24" s="225"/>
      <c r="K24" s="225"/>
      <c r="L24" s="225"/>
      <c r="M24" s="225"/>
      <c r="N24" s="226"/>
      <c r="P24" s="120"/>
      <c r="Q24" s="139"/>
      <c r="R24" s="139"/>
      <c r="S24" s="139"/>
      <c r="T24" s="139"/>
      <c r="U24" s="139"/>
      <c r="V24" s="139"/>
      <c r="W24" s="139"/>
      <c r="X24" s="139"/>
      <c r="Y24" s="139"/>
      <c r="Z24" s="139"/>
    </row>
    <row r="25" spans="1:26" x14ac:dyDescent="0.45">
      <c r="P25" s="120"/>
    </row>
    <row r="26" spans="1:26" x14ac:dyDescent="0.45">
      <c r="P26" s="120"/>
    </row>
    <row r="27" spans="1:26" x14ac:dyDescent="0.45">
      <c r="P27" s="220"/>
    </row>
  </sheetData>
  <mergeCells count="43">
    <mergeCell ref="P5:Z10"/>
    <mergeCell ref="P4:Z4"/>
    <mergeCell ref="P11:Z11"/>
    <mergeCell ref="L13:N13"/>
    <mergeCell ref="A7:K7"/>
    <mergeCell ref="L7:N7"/>
    <mergeCell ref="A8:K8"/>
    <mergeCell ref="L8:N8"/>
    <mergeCell ref="A6:K6"/>
    <mergeCell ref="L6:N6"/>
    <mergeCell ref="P12:Z15"/>
    <mergeCell ref="P1:Z2"/>
    <mergeCell ref="P3:Z3"/>
    <mergeCell ref="A18:K18"/>
    <mergeCell ref="A19:K19"/>
    <mergeCell ref="L20:N20"/>
    <mergeCell ref="A9:K9"/>
    <mergeCell ref="L9:N9"/>
    <mergeCell ref="A3:N3"/>
    <mergeCell ref="A1:N2"/>
    <mergeCell ref="A11:K11"/>
    <mergeCell ref="L11:N11"/>
    <mergeCell ref="A14:K14"/>
    <mergeCell ref="L14:N14"/>
    <mergeCell ref="A12:K12"/>
    <mergeCell ref="A13:K13"/>
    <mergeCell ref="L12:N12"/>
    <mergeCell ref="A24:N24"/>
    <mergeCell ref="A23:N23"/>
    <mergeCell ref="A4:N4"/>
    <mergeCell ref="A5:N5"/>
    <mergeCell ref="A10:N10"/>
    <mergeCell ref="L15:N15"/>
    <mergeCell ref="A15:K15"/>
    <mergeCell ref="A16:K16"/>
    <mergeCell ref="L16:N16"/>
    <mergeCell ref="A17:K17"/>
    <mergeCell ref="L17:N17"/>
    <mergeCell ref="L21:N21"/>
    <mergeCell ref="L19:N19"/>
    <mergeCell ref="L18:N18"/>
    <mergeCell ref="A21:K21"/>
    <mergeCell ref="A20:K20"/>
  </mergeCells>
  <pageMargins left="0.7" right="0.7" top="0.75" bottom="0.75" header="0.3" footer="0.3"/>
  <pageSetup paperSize="9" orientation="portrait" r:id="rId1"/>
  <headerFooter>
    <oddHeader>&amp;LDRAFT - JUL 2020</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1"/>
  <sheetViews>
    <sheetView topLeftCell="A11" zoomScaleNormal="100" workbookViewId="0">
      <selection activeCell="B31" sqref="B31"/>
    </sheetView>
  </sheetViews>
  <sheetFormatPr defaultRowHeight="14.25" x14ac:dyDescent="0.45"/>
  <cols>
    <col min="1" max="1" width="9.06640625" style="5" customWidth="1"/>
    <col min="2" max="2" width="22.9296875" customWidth="1"/>
    <col min="3" max="3" width="21.19921875" bestFit="1" customWidth="1"/>
    <col min="4" max="4" width="20.3984375" customWidth="1"/>
    <col min="5" max="5" width="20.3984375" style="5" customWidth="1"/>
    <col min="6" max="6" width="17.1328125" style="5" customWidth="1"/>
    <col min="7" max="7" width="16.796875" customWidth="1"/>
    <col min="8" max="8" width="83.53125" customWidth="1"/>
  </cols>
  <sheetData>
    <row r="1" spans="1:22" ht="24" customHeight="1" x14ac:dyDescent="0.65">
      <c r="A1" s="292" t="s">
        <v>122</v>
      </c>
      <c r="B1" s="292"/>
      <c r="C1" s="292"/>
      <c r="D1" s="292"/>
      <c r="E1" s="292"/>
      <c r="F1" s="292"/>
      <c r="G1" s="292"/>
      <c r="H1" s="292"/>
      <c r="I1" s="181"/>
      <c r="J1" s="181"/>
      <c r="K1" s="181"/>
      <c r="L1" s="181"/>
      <c r="M1" s="181"/>
      <c r="N1" s="181"/>
      <c r="O1" s="181"/>
      <c r="P1" s="181"/>
      <c r="Q1" s="181"/>
      <c r="R1" s="181"/>
      <c r="S1" s="181"/>
      <c r="T1" s="181"/>
      <c r="U1" s="181"/>
      <c r="V1" s="181"/>
    </row>
    <row r="2" spans="1:22" ht="14.65" thickBot="1" x14ac:dyDescent="0.5">
      <c r="A2" s="182" t="s">
        <v>93</v>
      </c>
      <c r="C2" s="120"/>
    </row>
    <row r="3" spans="1:22" x14ac:dyDescent="0.45">
      <c r="A3" s="296" t="s">
        <v>17</v>
      </c>
      <c r="B3" s="297"/>
      <c r="C3" s="313"/>
      <c r="D3" s="313"/>
      <c r="E3" s="314"/>
    </row>
    <row r="4" spans="1:22" x14ac:dyDescent="0.45">
      <c r="A4" s="298" t="s">
        <v>18</v>
      </c>
      <c r="B4" s="299"/>
      <c r="C4" s="309"/>
      <c r="D4" s="309"/>
      <c r="E4" s="310"/>
    </row>
    <row r="5" spans="1:22" x14ac:dyDescent="0.45">
      <c r="A5" s="298" t="s">
        <v>19</v>
      </c>
      <c r="B5" s="299"/>
      <c r="C5" s="309"/>
      <c r="D5" s="309"/>
      <c r="E5" s="310"/>
    </row>
    <row r="6" spans="1:22" x14ac:dyDescent="0.45">
      <c r="A6" s="298"/>
      <c r="B6" s="299"/>
      <c r="C6" s="309"/>
      <c r="D6" s="309"/>
      <c r="E6" s="310"/>
    </row>
    <row r="7" spans="1:22" x14ac:dyDescent="0.45">
      <c r="A7" s="298" t="s">
        <v>20</v>
      </c>
      <c r="B7" s="299"/>
      <c r="C7" s="309"/>
      <c r="D7" s="309"/>
      <c r="E7" s="310"/>
    </row>
    <row r="8" spans="1:22" x14ac:dyDescent="0.45">
      <c r="A8" s="298" t="s">
        <v>133</v>
      </c>
      <c r="B8" s="299"/>
      <c r="C8" s="315"/>
      <c r="D8" s="315"/>
      <c r="E8" s="316"/>
    </row>
    <row r="9" spans="1:22" s="5" customFormat="1" x14ac:dyDescent="0.45">
      <c r="A9" s="298" t="s">
        <v>31</v>
      </c>
      <c r="B9" s="299"/>
      <c r="C9" s="309"/>
      <c r="D9" s="309"/>
      <c r="E9" s="310"/>
    </row>
    <row r="10" spans="1:22" x14ac:dyDescent="0.45">
      <c r="A10" s="298" t="s">
        <v>21</v>
      </c>
      <c r="B10" s="299"/>
      <c r="C10" s="309"/>
      <c r="D10" s="309"/>
      <c r="E10" s="310"/>
    </row>
    <row r="11" spans="1:22" x14ac:dyDescent="0.45">
      <c r="A11" s="298" t="s">
        <v>22</v>
      </c>
      <c r="B11" s="299"/>
      <c r="C11" s="309"/>
      <c r="D11" s="309"/>
      <c r="E11" s="310"/>
    </row>
    <row r="12" spans="1:22" s="5" customFormat="1" ht="14.65" thickBot="1" x14ac:dyDescent="0.5">
      <c r="A12" s="300" t="s">
        <v>23</v>
      </c>
      <c r="B12" s="301"/>
      <c r="C12" s="310"/>
      <c r="D12" s="321"/>
      <c r="E12" s="321"/>
    </row>
    <row r="13" spans="1:22" ht="14.65" thickBot="1" x14ac:dyDescent="0.5">
      <c r="A13" s="300" t="s">
        <v>134</v>
      </c>
      <c r="B13" s="301"/>
      <c r="C13" s="317"/>
      <c r="D13" s="317"/>
      <c r="E13" s="318"/>
    </row>
    <row r="14" spans="1:22" ht="16.149999999999999" customHeight="1" thickBot="1" x14ac:dyDescent="0.5">
      <c r="B14" s="5"/>
    </row>
    <row r="15" spans="1:22" x14ac:dyDescent="0.45">
      <c r="A15" s="302" t="s">
        <v>24</v>
      </c>
      <c r="B15" s="303"/>
      <c r="C15" s="103">
        <v>43972</v>
      </c>
      <c r="D15" s="120"/>
      <c r="E15" s="120"/>
    </row>
    <row r="16" spans="1:22" ht="14.65" thickBot="1" x14ac:dyDescent="0.5">
      <c r="A16" s="304" t="s">
        <v>29</v>
      </c>
      <c r="B16" s="305"/>
      <c r="C16" s="104" t="s">
        <v>30</v>
      </c>
      <c r="D16" s="120"/>
      <c r="E16" s="120"/>
    </row>
    <row r="17" spans="1:8" s="5" customFormat="1" ht="14.65" thickBot="1" x14ac:dyDescent="0.5">
      <c r="A17" s="120"/>
      <c r="B17" s="120"/>
      <c r="C17" s="120"/>
      <c r="D17" s="120"/>
      <c r="E17" s="120"/>
    </row>
    <row r="18" spans="1:8" s="5" customFormat="1" ht="14.65" thickBot="1" x14ac:dyDescent="0.5">
      <c r="A18" s="319" t="s">
        <v>43</v>
      </c>
      <c r="B18" s="320"/>
      <c r="C18" s="320"/>
      <c r="D18" s="319" t="s">
        <v>102</v>
      </c>
      <c r="E18" s="320"/>
      <c r="F18" s="311" t="s">
        <v>92</v>
      </c>
      <c r="G18" s="312"/>
      <c r="H18" s="140"/>
    </row>
    <row r="19" spans="1:8" ht="28.5" x14ac:dyDescent="0.45">
      <c r="A19" s="89" t="s">
        <v>37</v>
      </c>
      <c r="B19" s="98" t="s">
        <v>25</v>
      </c>
      <c r="C19" s="99" t="s">
        <v>26</v>
      </c>
      <c r="D19" s="100" t="s">
        <v>27</v>
      </c>
      <c r="E19" s="183" t="s">
        <v>28</v>
      </c>
      <c r="F19" s="97" t="s">
        <v>41</v>
      </c>
      <c r="G19" s="117" t="s">
        <v>38</v>
      </c>
      <c r="H19" s="112" t="s">
        <v>7</v>
      </c>
    </row>
    <row r="20" spans="1:8" ht="22.5" customHeight="1" x14ac:dyDescent="0.45">
      <c r="A20" s="110" t="s">
        <v>34</v>
      </c>
      <c r="B20" s="108" t="s">
        <v>148</v>
      </c>
      <c r="C20" s="90" t="s">
        <v>42</v>
      </c>
      <c r="D20" s="101">
        <v>100</v>
      </c>
      <c r="E20" s="187">
        <v>80.5</v>
      </c>
      <c r="F20" s="211" t="s">
        <v>42</v>
      </c>
      <c r="G20" s="294" t="s">
        <v>86</v>
      </c>
      <c r="H20" s="113" t="s">
        <v>149</v>
      </c>
    </row>
    <row r="21" spans="1:8" ht="25.5" customHeight="1" thickBot="1" x14ac:dyDescent="0.5">
      <c r="A21" s="110" t="s">
        <v>35</v>
      </c>
      <c r="B21" s="107" t="s">
        <v>137</v>
      </c>
      <c r="C21" s="90" t="s">
        <v>42</v>
      </c>
      <c r="D21" s="102">
        <v>40</v>
      </c>
      <c r="E21" s="188">
        <v>36</v>
      </c>
      <c r="F21" s="211" t="s">
        <v>42</v>
      </c>
      <c r="G21" s="295"/>
      <c r="H21" s="113" t="s">
        <v>149</v>
      </c>
    </row>
    <row r="22" spans="1:8" ht="28.5" customHeight="1" x14ac:dyDescent="0.45">
      <c r="A22" s="306" t="s">
        <v>2</v>
      </c>
      <c r="B22" s="307"/>
      <c r="C22" s="307"/>
      <c r="D22" s="307"/>
      <c r="E22" s="307"/>
      <c r="F22" s="307"/>
      <c r="G22" s="307"/>
      <c r="H22" s="308"/>
    </row>
    <row r="23" spans="1:8" ht="42.75" x14ac:dyDescent="0.45">
      <c r="A23" s="111">
        <v>1</v>
      </c>
      <c r="B23" s="107" t="s">
        <v>150</v>
      </c>
      <c r="C23" s="91">
        <v>0.2</v>
      </c>
      <c r="D23" s="185">
        <f>'1. Learning Workers'!B30</f>
        <v>8</v>
      </c>
      <c r="E23" s="189">
        <f>'1. Learning Workers'!C30/'1. Learning Workers'!B6</f>
        <v>7.3073005093378613</v>
      </c>
      <c r="F23" s="212">
        <f>SUM(E23+E24+E25)</f>
        <v>17.123938879456706</v>
      </c>
      <c r="G23" s="293">
        <f>F23/D20</f>
        <v>0.17123938879456704</v>
      </c>
      <c r="H23" s="114" t="s">
        <v>151</v>
      </c>
    </row>
    <row r="24" spans="1:8" s="5" customFormat="1" ht="28.5" x14ac:dyDescent="0.45">
      <c r="A24" s="111">
        <v>1.1000000000000001</v>
      </c>
      <c r="B24" s="107" t="s">
        <v>1</v>
      </c>
      <c r="C24" s="179" t="s">
        <v>94</v>
      </c>
      <c r="D24" s="178">
        <v>2</v>
      </c>
      <c r="E24" s="184">
        <v>2</v>
      </c>
      <c r="F24" s="211" t="s">
        <v>86</v>
      </c>
      <c r="G24" s="293"/>
      <c r="H24" s="114" t="s">
        <v>152</v>
      </c>
    </row>
    <row r="25" spans="1:8" ht="27" customHeight="1" x14ac:dyDescent="0.45">
      <c r="A25" s="111">
        <v>2</v>
      </c>
      <c r="B25" s="108" t="s">
        <v>0</v>
      </c>
      <c r="C25" s="91">
        <v>0.2</v>
      </c>
      <c r="D25" s="185">
        <f>'2. Apprentices'!B30</f>
        <v>8</v>
      </c>
      <c r="E25" s="190">
        <f>'2. Apprentices'!C30/'2. Apprentices'!B6</f>
        <v>7.816638370118846</v>
      </c>
      <c r="F25" s="186">
        <f t="shared" ref="F25:F30" si="0">E25</f>
        <v>7.816638370118846</v>
      </c>
      <c r="G25" s="118">
        <f>E25/E21</f>
        <v>0.2171288436144124</v>
      </c>
      <c r="H25" s="115" t="s">
        <v>153</v>
      </c>
    </row>
    <row r="26" spans="1:8" ht="28.5" x14ac:dyDescent="0.45">
      <c r="A26" s="111">
        <v>3</v>
      </c>
      <c r="B26" s="107" t="s">
        <v>40</v>
      </c>
      <c r="C26" s="91">
        <v>0.02</v>
      </c>
      <c r="D26" s="185">
        <f>'3. Women in trade-related roles'!B29</f>
        <v>7</v>
      </c>
      <c r="E26" s="190">
        <f>'3. Women in trade-related roles'!C29/'3. Women in trade-related roles'!B6</f>
        <v>6.848896434634975</v>
      </c>
      <c r="F26" s="186">
        <f t="shared" si="0"/>
        <v>6.848896434634975</v>
      </c>
      <c r="G26" s="118">
        <f>E26/E21</f>
        <v>0.19024712318430487</v>
      </c>
      <c r="H26" s="115" t="s">
        <v>153</v>
      </c>
    </row>
    <row r="27" spans="1:8" ht="28.5" x14ac:dyDescent="0.45">
      <c r="A27" s="111">
        <v>4</v>
      </c>
      <c r="B27" s="107" t="s">
        <v>154</v>
      </c>
      <c r="C27" s="93">
        <v>2.5000000000000001E-2</v>
      </c>
      <c r="D27" s="185">
        <f>'4. Aboriginal Employment'!B30</f>
        <v>8</v>
      </c>
      <c r="E27" s="190">
        <f>'4. Aboriginal Employment'!C30/'4. Aboriginal Employment'!B6</f>
        <v>7.816638370118846</v>
      </c>
      <c r="F27" s="186">
        <f t="shared" si="0"/>
        <v>7.816638370118846</v>
      </c>
      <c r="G27" s="118">
        <f>E27/E20</f>
        <v>9.7101097765451505E-2</v>
      </c>
      <c r="H27" s="114" t="s">
        <v>155</v>
      </c>
    </row>
    <row r="28" spans="1:8" ht="57" x14ac:dyDescent="0.45">
      <c r="A28" s="111">
        <v>5</v>
      </c>
      <c r="B28" s="107" t="s">
        <v>12</v>
      </c>
      <c r="C28" s="91">
        <v>0.08</v>
      </c>
      <c r="D28" s="185">
        <f>'5. Under 25'!B30</f>
        <v>3</v>
      </c>
      <c r="E28" s="190">
        <f>'5. Under 25'!C30/'5. Under 25'!B6</f>
        <v>2.7845925297113752</v>
      </c>
      <c r="F28" s="186">
        <f t="shared" si="0"/>
        <v>2.7845925297113752</v>
      </c>
      <c r="G28" s="118">
        <f>E28/E20</f>
        <v>3.4591211549209633E-2</v>
      </c>
      <c r="H28" s="114" t="s">
        <v>156</v>
      </c>
    </row>
    <row r="29" spans="1:8" ht="28.5" x14ac:dyDescent="0.45">
      <c r="A29" s="111">
        <v>6</v>
      </c>
      <c r="B29" s="109" t="s">
        <v>157</v>
      </c>
      <c r="C29" s="91" t="s">
        <v>39</v>
      </c>
      <c r="D29" s="185">
        <f>'6. Local People'!B30</f>
        <v>4</v>
      </c>
      <c r="E29" s="190">
        <f>'6. Local People'!D30/'6. Local People'!B6</f>
        <v>3.9677419354838714</v>
      </c>
      <c r="F29" s="186">
        <f t="shared" si="0"/>
        <v>3.9677419354838714</v>
      </c>
      <c r="G29" s="118">
        <f>E29/E20</f>
        <v>4.9288719695451816E-2</v>
      </c>
      <c r="H29" s="114" t="s">
        <v>158</v>
      </c>
    </row>
    <row r="30" spans="1:8" s="5" customFormat="1" ht="42.75" x14ac:dyDescent="0.45">
      <c r="A30" s="111">
        <v>6.1</v>
      </c>
      <c r="B30" s="109" t="s">
        <v>183</v>
      </c>
      <c r="C30" s="92" t="s">
        <v>36</v>
      </c>
      <c r="D30" s="185">
        <f>'6. Local People'!C32</f>
        <v>1</v>
      </c>
      <c r="E30" s="190">
        <f>'6. Local People'!D32/'6. Local People'!B6</f>
        <v>1</v>
      </c>
      <c r="F30" s="186">
        <f t="shared" si="0"/>
        <v>1</v>
      </c>
      <c r="G30" s="222">
        <f>E30/E20</f>
        <v>1.2422360248447204E-2</v>
      </c>
      <c r="H30" s="114" t="s">
        <v>159</v>
      </c>
    </row>
    <row r="31" spans="1:8" ht="14.65" thickBot="1" x14ac:dyDescent="0.5">
      <c r="A31" s="105"/>
      <c r="B31" s="106"/>
      <c r="C31" s="94"/>
      <c r="D31" s="96"/>
      <c r="E31" s="191"/>
      <c r="F31" s="119"/>
      <c r="G31" s="95"/>
      <c r="H31" s="116"/>
    </row>
  </sheetData>
  <mergeCells count="30">
    <mergeCell ref="F18:G18"/>
    <mergeCell ref="C3:E3"/>
    <mergeCell ref="C4:E4"/>
    <mergeCell ref="C6:E6"/>
    <mergeCell ref="C5:E5"/>
    <mergeCell ref="C8:E8"/>
    <mergeCell ref="C7:E7"/>
    <mergeCell ref="C10:E10"/>
    <mergeCell ref="C11:E11"/>
    <mergeCell ref="C13:E13"/>
    <mergeCell ref="A18:C18"/>
    <mergeCell ref="D18:E18"/>
    <mergeCell ref="C12:E12"/>
    <mergeCell ref="A12:B12"/>
    <mergeCell ref="A1:H1"/>
    <mergeCell ref="G23:G24"/>
    <mergeCell ref="G20:G21"/>
    <mergeCell ref="A3:B3"/>
    <mergeCell ref="A4:B4"/>
    <mergeCell ref="A5:B6"/>
    <mergeCell ref="A7:B7"/>
    <mergeCell ref="A8:B8"/>
    <mergeCell ref="A9:B9"/>
    <mergeCell ref="A10:B10"/>
    <mergeCell ref="A11:B11"/>
    <mergeCell ref="A13:B13"/>
    <mergeCell ref="A15:B15"/>
    <mergeCell ref="A16:B16"/>
    <mergeCell ref="A22:H22"/>
    <mergeCell ref="C9:E9"/>
  </mergeCells>
  <conditionalFormatting sqref="G23:G24">
    <cfRule type="cellIs" dxfId="28" priority="9" operator="equal">
      <formula>0</formula>
    </cfRule>
    <cfRule type="cellIs" dxfId="27" priority="17" operator="lessThan">
      <formula>19%</formula>
    </cfRule>
    <cfRule type="cellIs" dxfId="26" priority="18" operator="greaterThanOrEqual">
      <formula>20%</formula>
    </cfRule>
  </conditionalFormatting>
  <conditionalFormatting sqref="G25">
    <cfRule type="cellIs" dxfId="25" priority="8" operator="equal">
      <formula>0</formula>
    </cfRule>
    <cfRule type="cellIs" dxfId="24" priority="15" operator="lessThan">
      <formula>0.19</formula>
    </cfRule>
    <cfRule type="cellIs" dxfId="23" priority="16" operator="greaterThanOrEqual">
      <formula>20%</formula>
    </cfRule>
  </conditionalFormatting>
  <conditionalFormatting sqref="G26">
    <cfRule type="cellIs" dxfId="22" priority="10" operator="equal">
      <formula>0</formula>
    </cfRule>
    <cfRule type="cellIs" priority="13" operator="lessThan">
      <formula>0.01</formula>
    </cfRule>
    <cfRule type="cellIs" dxfId="21" priority="14" operator="greaterThanOrEqual">
      <formula>0.02</formula>
    </cfRule>
  </conditionalFormatting>
  <conditionalFormatting sqref="G27">
    <cfRule type="cellIs" dxfId="20" priority="7" operator="equal">
      <formula>0</formula>
    </cfRule>
    <cfRule type="cellIs" dxfId="19" priority="11" operator="lessThan">
      <formula>0.024</formula>
    </cfRule>
    <cfRule type="cellIs" dxfId="18" priority="12" operator="greaterThanOrEqual">
      <formula>0.025</formula>
    </cfRule>
  </conditionalFormatting>
  <conditionalFormatting sqref="G28">
    <cfRule type="cellIs" dxfId="17" priority="4" operator="equal">
      <formula>0</formula>
    </cfRule>
    <cfRule type="cellIs" dxfId="16" priority="5" operator="lessThan">
      <formula>7</formula>
    </cfRule>
    <cfRule type="cellIs" dxfId="15" priority="6" operator="greaterThanOrEqual">
      <formula>8</formula>
    </cfRule>
  </conditionalFormatting>
  <conditionalFormatting sqref="G29">
    <cfRule type="cellIs" dxfId="14" priority="1" operator="equal">
      <formula>0</formula>
    </cfRule>
    <cfRule type="cellIs" dxfId="13" priority="2" operator="lessThan">
      <formula>49</formula>
    </cfRule>
    <cfRule type="cellIs" dxfId="12" priority="3" operator="greaterThanOrEqual">
      <formula>50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2"/>
  <sheetViews>
    <sheetView showGridLines="0" zoomScale="80" zoomScaleNormal="80" workbookViewId="0">
      <pane xSplit="1" topLeftCell="B1" activePane="topRight" state="frozen"/>
      <selection pane="topRight" activeCell="A5" sqref="A5"/>
    </sheetView>
  </sheetViews>
  <sheetFormatPr defaultRowHeight="14.25" x14ac:dyDescent="0.45"/>
  <cols>
    <col min="1" max="1" width="53.1328125" customWidth="1"/>
    <col min="2" max="16" width="15.59765625" customWidth="1"/>
    <col min="17" max="18" width="15.59765625" style="5" customWidth="1"/>
    <col min="19" max="19" width="14.59765625" customWidth="1"/>
    <col min="20" max="20" width="27.59765625" customWidth="1"/>
    <col min="21" max="21" width="14.59765625" customWidth="1"/>
  </cols>
  <sheetData>
    <row r="1" spans="1:21" ht="39.75" customHeight="1" x14ac:dyDescent="0.45">
      <c r="A1" s="339" t="s">
        <v>104</v>
      </c>
      <c r="B1" s="340"/>
      <c r="C1" s="340"/>
      <c r="D1" s="340"/>
      <c r="E1" s="340"/>
      <c r="F1" s="340"/>
      <c r="G1" s="340"/>
      <c r="H1" s="340"/>
      <c r="I1" s="340"/>
      <c r="J1" s="340"/>
      <c r="K1" s="340"/>
      <c r="L1" s="340"/>
      <c r="M1" s="340"/>
      <c r="N1" s="340"/>
      <c r="O1" s="340"/>
      <c r="P1" s="30"/>
      <c r="Q1" s="85"/>
      <c r="R1" s="85"/>
      <c r="S1" s="345" t="s">
        <v>8</v>
      </c>
      <c r="T1" s="345"/>
      <c r="U1" s="16"/>
    </row>
    <row r="2" spans="1:21" x14ac:dyDescent="0.45">
      <c r="A2" s="281" t="s">
        <v>5</v>
      </c>
      <c r="B2" s="282"/>
      <c r="C2" s="282"/>
      <c r="D2" s="282"/>
      <c r="E2" s="282"/>
      <c r="F2" s="282"/>
      <c r="G2" s="282"/>
      <c r="H2" s="282"/>
      <c r="I2" s="282"/>
      <c r="J2" s="282"/>
      <c r="K2" s="282"/>
      <c r="L2" s="282"/>
      <c r="M2" s="282"/>
      <c r="N2" s="282"/>
      <c r="O2" s="282"/>
      <c r="P2" s="31"/>
      <c r="Q2" s="31"/>
      <c r="R2" s="31"/>
      <c r="S2" s="346"/>
      <c r="T2" s="346"/>
      <c r="U2" s="17"/>
    </row>
    <row r="3" spans="1:21" x14ac:dyDescent="0.45">
      <c r="A3" s="32"/>
      <c r="B3" s="33"/>
      <c r="C3" s="33"/>
      <c r="D3" s="33"/>
      <c r="E3" s="33"/>
      <c r="F3" s="33"/>
      <c r="G3" s="33"/>
      <c r="H3" s="33"/>
      <c r="I3" s="33"/>
      <c r="J3" s="33"/>
      <c r="K3" s="33"/>
      <c r="L3" s="33"/>
      <c r="M3" s="33"/>
      <c r="N3" s="33"/>
      <c r="O3" s="33"/>
      <c r="P3" s="33"/>
      <c r="Q3" s="33"/>
      <c r="R3" s="33"/>
      <c r="S3" s="346"/>
      <c r="T3" s="346"/>
      <c r="U3" s="18"/>
    </row>
    <row r="4" spans="1:21" x14ac:dyDescent="0.45">
      <c r="A4" s="34" t="s">
        <v>130</v>
      </c>
      <c r="B4" s="35"/>
      <c r="C4" s="35"/>
      <c r="D4" s="35"/>
      <c r="E4" s="35"/>
      <c r="F4" s="35"/>
      <c r="G4" s="36"/>
      <c r="H4" s="36"/>
      <c r="I4" s="36"/>
      <c r="J4" s="36"/>
      <c r="K4" s="36"/>
      <c r="L4" s="36"/>
      <c r="M4" s="36"/>
      <c r="N4" s="36"/>
      <c r="O4" s="36"/>
      <c r="P4" s="36"/>
      <c r="Q4" s="36"/>
      <c r="R4" s="36"/>
      <c r="S4" s="346"/>
      <c r="T4" s="346"/>
      <c r="U4" s="18"/>
    </row>
    <row r="5" spans="1:21" x14ac:dyDescent="0.45">
      <c r="A5" s="37" t="s">
        <v>136</v>
      </c>
      <c r="B5" s="35"/>
      <c r="C5" s="35"/>
      <c r="D5" s="35"/>
      <c r="E5" s="35"/>
      <c r="F5" s="35"/>
      <c r="G5" s="36"/>
      <c r="H5" s="36"/>
      <c r="I5" s="36"/>
      <c r="J5" s="36"/>
      <c r="K5" s="36"/>
      <c r="L5" s="36"/>
      <c r="M5" s="36"/>
      <c r="N5" s="36"/>
      <c r="O5" s="36"/>
      <c r="P5" s="36"/>
      <c r="Q5" s="36"/>
      <c r="R5" s="36"/>
      <c r="S5" s="19"/>
      <c r="T5" s="19"/>
      <c r="U5" s="18"/>
    </row>
    <row r="6" spans="1:21" ht="14.65" thickBot="1" x14ac:dyDescent="0.5">
      <c r="A6" s="38"/>
      <c r="B6" s="39"/>
      <c r="C6" s="39"/>
      <c r="D6" s="39"/>
      <c r="E6" s="39"/>
      <c r="F6" s="39"/>
      <c r="G6" s="40"/>
      <c r="H6" s="40"/>
      <c r="I6" s="40"/>
      <c r="J6" s="40"/>
      <c r="K6" s="20"/>
      <c r="L6" s="20"/>
      <c r="M6" s="41"/>
      <c r="N6" s="41"/>
      <c r="O6" s="41"/>
      <c r="P6" s="41"/>
      <c r="Q6" s="41"/>
      <c r="R6" s="41"/>
      <c r="S6" s="20"/>
      <c r="T6" s="20"/>
      <c r="U6" s="21"/>
    </row>
    <row r="7" spans="1:21" ht="14.45" customHeight="1" x14ac:dyDescent="0.45">
      <c r="A7" s="2" t="s">
        <v>3</v>
      </c>
      <c r="B7" s="24"/>
      <c r="C7" s="328" t="s">
        <v>105</v>
      </c>
      <c r="D7" s="333"/>
      <c r="E7" s="333" t="s">
        <v>107</v>
      </c>
      <c r="F7" s="333"/>
      <c r="G7" s="333" t="s">
        <v>111</v>
      </c>
      <c r="H7" s="334"/>
      <c r="I7" s="328" t="s">
        <v>112</v>
      </c>
      <c r="J7" s="329"/>
      <c r="K7" s="328" t="s">
        <v>113</v>
      </c>
      <c r="L7" s="329"/>
      <c r="M7" s="328" t="s">
        <v>114</v>
      </c>
      <c r="N7" s="329"/>
      <c r="O7" s="328" t="s">
        <v>115</v>
      </c>
      <c r="P7" s="329"/>
      <c r="Q7" s="328" t="s">
        <v>116</v>
      </c>
      <c r="R7" s="347"/>
      <c r="S7" s="213" t="s">
        <v>119</v>
      </c>
      <c r="T7" s="203"/>
      <c r="U7" s="204"/>
    </row>
    <row r="8" spans="1:21" s="6" customFormat="1" ht="18.399999999999999" customHeight="1" x14ac:dyDescent="0.45">
      <c r="A8" s="199" t="s">
        <v>56</v>
      </c>
      <c r="B8" s="76"/>
      <c r="C8" s="335">
        <v>478.8</v>
      </c>
      <c r="D8" s="336"/>
      <c r="E8" s="337">
        <v>471.2</v>
      </c>
      <c r="F8" s="338"/>
      <c r="G8" s="200"/>
      <c r="H8" s="201"/>
      <c r="I8" s="200"/>
      <c r="J8" s="201"/>
      <c r="K8" s="200"/>
      <c r="L8" s="201"/>
      <c r="M8" s="200"/>
      <c r="N8" s="201"/>
      <c r="O8" s="200"/>
      <c r="P8" s="201"/>
      <c r="Q8" s="202"/>
      <c r="R8" s="202"/>
      <c r="S8" s="205"/>
      <c r="T8" s="341"/>
      <c r="U8" s="342"/>
    </row>
    <row r="9" spans="1:21" ht="64.5" customHeight="1" x14ac:dyDescent="0.45">
      <c r="A9" s="3" t="s">
        <v>10</v>
      </c>
      <c r="B9" s="25" t="s">
        <v>9</v>
      </c>
      <c r="C9" s="26" t="s">
        <v>27</v>
      </c>
      <c r="D9" s="26" t="s">
        <v>28</v>
      </c>
      <c r="E9" s="26" t="s">
        <v>27</v>
      </c>
      <c r="F9" s="26" t="s">
        <v>28</v>
      </c>
      <c r="G9" s="26" t="s">
        <v>27</v>
      </c>
      <c r="H9" s="26" t="s">
        <v>28</v>
      </c>
      <c r="I9" s="26" t="s">
        <v>27</v>
      </c>
      <c r="J9" s="26" t="s">
        <v>28</v>
      </c>
      <c r="K9" s="26" t="s">
        <v>27</v>
      </c>
      <c r="L9" s="26" t="s">
        <v>28</v>
      </c>
      <c r="M9" s="26" t="s">
        <v>27</v>
      </c>
      <c r="N9" s="26" t="s">
        <v>28</v>
      </c>
      <c r="O9" s="26" t="s">
        <v>27</v>
      </c>
      <c r="P9" s="26" t="s">
        <v>28</v>
      </c>
      <c r="Q9" s="26" t="s">
        <v>27</v>
      </c>
      <c r="R9" s="26" t="s">
        <v>28</v>
      </c>
      <c r="S9" s="28" t="s">
        <v>106</v>
      </c>
      <c r="T9" s="343"/>
      <c r="U9" s="344"/>
    </row>
    <row r="10" spans="1:21" ht="19.5" customHeight="1" x14ac:dyDescent="0.45">
      <c r="A10" s="9" t="s">
        <v>163</v>
      </c>
      <c r="B10" s="76"/>
      <c r="C10" s="54">
        <v>80</v>
      </c>
      <c r="D10" s="71">
        <v>55</v>
      </c>
      <c r="E10" s="54">
        <f>'A - Project Summary'!D20</f>
        <v>100</v>
      </c>
      <c r="F10" s="71">
        <f>'A - Project Summary'!E20</f>
        <v>80.5</v>
      </c>
      <c r="G10" s="63"/>
      <c r="H10" s="50"/>
      <c r="I10" s="65"/>
      <c r="J10" s="57"/>
      <c r="K10" s="68"/>
      <c r="L10" s="69"/>
      <c r="M10" s="64"/>
      <c r="N10" s="55"/>
      <c r="O10" s="64"/>
      <c r="P10" s="55"/>
      <c r="Q10" s="62"/>
      <c r="R10" s="86"/>
      <c r="S10" s="75">
        <f>AVERAGE(F10,D10,H10,J10,L10,N10,P10,R10)</f>
        <v>67.75</v>
      </c>
      <c r="T10" s="42"/>
      <c r="U10" s="43"/>
    </row>
    <row r="11" spans="1:21" ht="19.5" customHeight="1" x14ac:dyDescent="0.45">
      <c r="A11" s="9" t="s">
        <v>164</v>
      </c>
      <c r="B11" s="76"/>
      <c r="C11" s="54">
        <v>16</v>
      </c>
      <c r="D11" s="71">
        <v>16</v>
      </c>
      <c r="E11" s="54">
        <f>'A - Project Summary'!D21</f>
        <v>40</v>
      </c>
      <c r="F11" s="71">
        <f>'A - Project Summary'!E21</f>
        <v>36</v>
      </c>
      <c r="G11" s="63"/>
      <c r="H11" s="50"/>
      <c r="I11" s="65"/>
      <c r="J11" s="57"/>
      <c r="K11" s="68"/>
      <c r="L11" s="69"/>
      <c r="M11" s="64"/>
      <c r="N11" s="55"/>
      <c r="O11" s="64"/>
      <c r="P11" s="55"/>
      <c r="Q11" s="62"/>
      <c r="R11" s="86"/>
      <c r="S11" s="75">
        <f>AVERAGE(F11,D11,H11,J11,L11,N11,P11,R11)</f>
        <v>26</v>
      </c>
      <c r="T11" s="44"/>
      <c r="U11" s="45"/>
    </row>
    <row r="12" spans="1:21" ht="39.75" customHeight="1" x14ac:dyDescent="0.45">
      <c r="A12" s="8" t="s">
        <v>2</v>
      </c>
      <c r="B12" s="77"/>
      <c r="C12" s="26"/>
      <c r="D12" s="26"/>
      <c r="E12" s="196"/>
      <c r="F12" s="26"/>
      <c r="G12" s="61"/>
      <c r="H12" s="46"/>
      <c r="I12" s="26"/>
      <c r="J12" s="26"/>
      <c r="K12" s="26"/>
      <c r="L12" s="26"/>
      <c r="M12" s="26"/>
      <c r="N12" s="26"/>
      <c r="O12" s="26"/>
      <c r="P12" s="26"/>
      <c r="Q12" s="26"/>
      <c r="R12" s="26"/>
      <c r="S12" s="60" t="s">
        <v>11</v>
      </c>
      <c r="T12" s="28" t="s">
        <v>4</v>
      </c>
      <c r="U12" s="29" t="s">
        <v>6</v>
      </c>
    </row>
    <row r="13" spans="1:21" ht="28.5" x14ac:dyDescent="0.45">
      <c r="A13" s="10" t="s">
        <v>162</v>
      </c>
      <c r="B13" s="78">
        <v>0.2</v>
      </c>
      <c r="C13" s="65">
        <v>4</v>
      </c>
      <c r="D13" s="67">
        <v>3</v>
      </c>
      <c r="E13" s="192">
        <f>'A - Project Summary'!D23</f>
        <v>8</v>
      </c>
      <c r="F13" s="67">
        <f>'A - Project Summary'!E23</f>
        <v>7.3073005093378613</v>
      </c>
      <c r="G13" s="63"/>
      <c r="H13" s="49"/>
      <c r="I13" s="65"/>
      <c r="J13" s="67"/>
      <c r="K13" s="65"/>
      <c r="L13" s="67"/>
      <c r="M13" s="65"/>
      <c r="N13" s="57"/>
      <c r="O13" s="65"/>
      <c r="P13" s="57"/>
      <c r="Q13" s="63"/>
      <c r="R13" s="87"/>
      <c r="S13" s="75">
        <f t="shared" ref="S13:S20" si="0">AVERAGE(F13,D13,H13,J13,L13,N13,P13,R13)</f>
        <v>5.1536502546689302</v>
      </c>
      <c r="T13" s="206">
        <f>(S13+S14+S15)/S10</f>
        <v>0.16327630169340743</v>
      </c>
      <c r="U13" s="82" t="str">
        <f>IF(T13&lt;20%,"No","Yes")</f>
        <v>No</v>
      </c>
    </row>
    <row r="14" spans="1:21" s="5" customFormat="1" ht="19.149999999999999" customHeight="1" x14ac:dyDescent="0.45">
      <c r="A14" s="10" t="s">
        <v>108</v>
      </c>
      <c r="B14" s="76"/>
      <c r="C14" s="65">
        <v>0</v>
      </c>
      <c r="D14" s="67">
        <v>0</v>
      </c>
      <c r="E14" s="192">
        <f>'A - Project Summary'!D24</f>
        <v>2</v>
      </c>
      <c r="F14" s="72">
        <f>'A - Project Summary'!E24</f>
        <v>2</v>
      </c>
      <c r="G14" s="63"/>
      <c r="H14" s="49"/>
      <c r="I14" s="65"/>
      <c r="J14" s="67"/>
      <c r="K14" s="65"/>
      <c r="L14" s="67"/>
      <c r="M14" s="65"/>
      <c r="N14" s="57"/>
      <c r="O14" s="65"/>
      <c r="P14" s="57"/>
      <c r="Q14" s="63"/>
      <c r="R14" s="87"/>
      <c r="S14" s="75">
        <f t="shared" si="0"/>
        <v>1</v>
      </c>
      <c r="T14" s="194"/>
      <c r="U14" s="194"/>
    </row>
    <row r="15" spans="1:21" ht="20.25" customHeight="1" x14ac:dyDescent="0.45">
      <c r="A15" s="11" t="s">
        <v>109</v>
      </c>
      <c r="B15" s="78">
        <v>0.2</v>
      </c>
      <c r="C15" s="58">
        <v>2</v>
      </c>
      <c r="D15" s="73">
        <v>2</v>
      </c>
      <c r="E15" s="192">
        <f>'A - Project Summary'!D25</f>
        <v>8</v>
      </c>
      <c r="F15" s="197">
        <f>'A - Project Summary'!E25</f>
        <v>7.816638370118846</v>
      </c>
      <c r="G15" s="70"/>
      <c r="H15" s="66"/>
      <c r="I15" s="65"/>
      <c r="J15" s="57"/>
      <c r="K15" s="65"/>
      <c r="L15" s="57"/>
      <c r="M15" s="65"/>
      <c r="N15" s="57"/>
      <c r="O15" s="65"/>
      <c r="P15" s="57"/>
      <c r="Q15" s="63"/>
      <c r="R15" s="87"/>
      <c r="S15" s="75">
        <f t="shared" si="0"/>
        <v>4.9083191850594226</v>
      </c>
      <c r="T15" s="206">
        <f>S15/S11</f>
        <v>0.18878150711767011</v>
      </c>
      <c r="U15" s="83" t="str">
        <f>IF(T15&lt;20%,"No","Yes")</f>
        <v>No</v>
      </c>
    </row>
    <row r="16" spans="1:21" ht="20.25" customHeight="1" x14ac:dyDescent="0.45">
      <c r="A16" s="12" t="s">
        <v>117</v>
      </c>
      <c r="B16" s="79">
        <v>0.02</v>
      </c>
      <c r="C16" s="56">
        <v>5</v>
      </c>
      <c r="D16" s="74">
        <v>4.8</v>
      </c>
      <c r="E16" s="192">
        <f>'A - Project Summary'!D26</f>
        <v>7</v>
      </c>
      <c r="F16" s="57">
        <f>'A - Project Summary'!E26</f>
        <v>6.848896434634975</v>
      </c>
      <c r="G16" s="63"/>
      <c r="H16" s="50"/>
      <c r="I16" s="65"/>
      <c r="J16" s="57"/>
      <c r="K16" s="65"/>
      <c r="L16" s="57"/>
      <c r="M16" s="65"/>
      <c r="N16" s="57"/>
      <c r="O16" s="65"/>
      <c r="P16" s="57"/>
      <c r="Q16" s="63"/>
      <c r="R16" s="87"/>
      <c r="S16" s="75">
        <f t="shared" si="0"/>
        <v>5.824448217317487</v>
      </c>
      <c r="T16" s="206">
        <f>S16/S11</f>
        <v>0.22401723912759566</v>
      </c>
      <c r="U16" s="82" t="str">
        <f>IF(T16&lt;2%,"No","Yes")</f>
        <v>Yes</v>
      </c>
    </row>
    <row r="17" spans="1:21" x14ac:dyDescent="0.45">
      <c r="A17" s="13" t="s">
        <v>110</v>
      </c>
      <c r="B17" s="223">
        <v>2.5000000000000001E-2</v>
      </c>
      <c r="C17" s="56">
        <v>6</v>
      </c>
      <c r="D17" s="72">
        <v>6.2</v>
      </c>
      <c r="E17" s="192">
        <f>'A - Project Summary'!D27</f>
        <v>8</v>
      </c>
      <c r="F17" s="67">
        <f>'A - Project Summary'!E27</f>
        <v>7.816638370118846</v>
      </c>
      <c r="G17" s="63"/>
      <c r="H17" s="50"/>
      <c r="I17" s="65"/>
      <c r="J17" s="57"/>
      <c r="K17" s="65"/>
      <c r="L17" s="57"/>
      <c r="M17" s="65"/>
      <c r="N17" s="57"/>
      <c r="O17" s="65"/>
      <c r="P17" s="57"/>
      <c r="Q17" s="63"/>
      <c r="R17" s="87"/>
      <c r="S17" s="75">
        <f t="shared" si="0"/>
        <v>7.0083191850594231</v>
      </c>
      <c r="T17" s="206">
        <f>S17/S10</f>
        <v>0.10344382560973318</v>
      </c>
      <c r="U17" s="82" t="str">
        <f>IF(T17&lt;2.5%,"No","Yes")</f>
        <v>Yes</v>
      </c>
    </row>
    <row r="18" spans="1:21" ht="20.25" customHeight="1" x14ac:dyDescent="0.45">
      <c r="A18" s="13" t="s">
        <v>160</v>
      </c>
      <c r="B18" s="80">
        <v>0.08</v>
      </c>
      <c r="C18" s="56">
        <v>3</v>
      </c>
      <c r="D18" s="74">
        <v>3</v>
      </c>
      <c r="E18" s="192">
        <f>'A - Project Summary'!D28</f>
        <v>3</v>
      </c>
      <c r="F18" s="57">
        <f>'A - Project Summary'!E28</f>
        <v>2.7845925297113752</v>
      </c>
      <c r="G18" s="63"/>
      <c r="H18" s="50"/>
      <c r="I18" s="65"/>
      <c r="J18" s="57"/>
      <c r="K18" s="65"/>
      <c r="L18" s="57"/>
      <c r="M18" s="65"/>
      <c r="N18" s="57"/>
      <c r="O18" s="65"/>
      <c r="P18" s="57"/>
      <c r="Q18" s="63"/>
      <c r="R18" s="87"/>
      <c r="S18" s="75">
        <f t="shared" si="0"/>
        <v>2.8922962648556876</v>
      </c>
      <c r="T18" s="206">
        <f>S18/S10</f>
        <v>4.2690719776467712E-2</v>
      </c>
      <c r="U18" s="84" t="str">
        <f>IF(T18&lt;8%,"No","Yes")</f>
        <v>No</v>
      </c>
    </row>
    <row r="19" spans="1:21" ht="22.7" customHeight="1" x14ac:dyDescent="0.45">
      <c r="A19" s="14" t="s">
        <v>161</v>
      </c>
      <c r="B19" s="208"/>
      <c r="C19" s="56">
        <v>3</v>
      </c>
      <c r="D19" s="74">
        <v>3.5</v>
      </c>
      <c r="E19" s="192">
        <f>'A - Project Summary'!D29</f>
        <v>4</v>
      </c>
      <c r="F19" s="57">
        <f>'A - Project Summary'!E29</f>
        <v>3.9677419354838714</v>
      </c>
      <c r="G19" s="63"/>
      <c r="H19" s="50"/>
      <c r="I19" s="65"/>
      <c r="J19" s="57"/>
      <c r="K19" s="48"/>
      <c r="L19" s="52"/>
      <c r="M19" s="65"/>
      <c r="N19" s="57"/>
      <c r="O19" s="65"/>
      <c r="P19" s="57"/>
      <c r="Q19" s="63"/>
      <c r="R19" s="87"/>
      <c r="S19" s="75">
        <f t="shared" si="0"/>
        <v>3.7338709677419359</v>
      </c>
      <c r="T19" s="207">
        <f>S19/S10</f>
        <v>5.5112486608737063E-2</v>
      </c>
      <c r="U19" s="198"/>
    </row>
    <row r="20" spans="1:21" s="5" customFormat="1" ht="28.5" x14ac:dyDescent="0.45">
      <c r="A20" s="193" t="s">
        <v>182</v>
      </c>
      <c r="B20" s="47"/>
      <c r="C20" s="56">
        <v>1</v>
      </c>
      <c r="D20" s="74">
        <v>1</v>
      </c>
      <c r="E20" s="192">
        <f>'A - Project Summary'!D30</f>
        <v>1</v>
      </c>
      <c r="F20" s="57">
        <f>'A - Project Summary'!E30</f>
        <v>1</v>
      </c>
      <c r="G20" s="63"/>
      <c r="H20" s="50"/>
      <c r="I20" s="65"/>
      <c r="J20" s="57"/>
      <c r="K20" s="48"/>
      <c r="L20" s="52"/>
      <c r="M20" s="65"/>
      <c r="N20" s="57"/>
      <c r="O20" s="65"/>
      <c r="P20" s="57"/>
      <c r="Q20" s="63"/>
      <c r="R20" s="87"/>
      <c r="S20" s="75">
        <f t="shared" si="0"/>
        <v>1</v>
      </c>
      <c r="T20" s="194"/>
      <c r="U20" s="195"/>
    </row>
    <row r="21" spans="1:21" ht="18" customHeight="1" thickBot="1" x14ac:dyDescent="0.5">
      <c r="A21" s="15"/>
      <c r="B21" s="81"/>
      <c r="C21" s="27"/>
      <c r="D21" s="27"/>
      <c r="E21" s="27"/>
      <c r="F21" s="27"/>
      <c r="G21" s="60"/>
      <c r="H21" s="51"/>
      <c r="I21" s="59"/>
      <c r="J21" s="59"/>
      <c r="K21" s="60"/>
      <c r="L21" s="51"/>
      <c r="M21" s="59"/>
      <c r="N21" s="59"/>
      <c r="O21" s="59"/>
      <c r="P21" s="59"/>
      <c r="Q21" s="60"/>
      <c r="R21" s="60"/>
      <c r="S21" s="53"/>
      <c r="T21" s="4"/>
      <c r="U21" s="1"/>
    </row>
    <row r="22" spans="1:21" ht="14.25" customHeight="1" thickBot="1" x14ac:dyDescent="0.5">
      <c r="B22" s="209"/>
      <c r="C22" s="209"/>
      <c r="D22" s="209"/>
      <c r="E22" s="209"/>
      <c r="F22" s="209"/>
      <c r="G22" s="209"/>
      <c r="H22" s="209"/>
      <c r="I22" s="209"/>
      <c r="J22" s="7"/>
      <c r="K22" s="7"/>
      <c r="L22" s="7"/>
      <c r="M22" s="7"/>
      <c r="N22" s="7"/>
      <c r="O22" s="7"/>
      <c r="P22" s="7"/>
      <c r="Q22" s="7"/>
      <c r="R22" s="7"/>
      <c r="S22" s="7"/>
      <c r="T22" s="7"/>
      <c r="U22" s="7"/>
    </row>
    <row r="23" spans="1:21" ht="28.9" customHeight="1" thickBot="1" x14ac:dyDescent="0.5">
      <c r="A23" s="331" t="s">
        <v>118</v>
      </c>
      <c r="B23" s="217"/>
      <c r="C23" s="217"/>
      <c r="D23" s="217"/>
      <c r="E23" s="217"/>
      <c r="F23" s="217"/>
      <c r="G23" s="218"/>
      <c r="H23" s="218"/>
      <c r="I23" s="218"/>
      <c r="J23" s="22"/>
      <c r="K23" s="22"/>
      <c r="L23" s="22"/>
      <c r="M23" s="22"/>
      <c r="N23" s="22"/>
      <c r="O23" s="22"/>
      <c r="P23" s="22"/>
      <c r="Q23" s="22"/>
      <c r="R23" s="23"/>
      <c r="S23" s="7"/>
      <c r="T23" s="7"/>
      <c r="U23" s="7"/>
    </row>
    <row r="24" spans="1:21" ht="14.65" thickBot="1" x14ac:dyDescent="0.5">
      <c r="A24" s="332"/>
      <c r="B24" s="214"/>
      <c r="C24" s="328" t="s">
        <v>105</v>
      </c>
      <c r="D24" s="333"/>
      <c r="E24" s="333" t="s">
        <v>107</v>
      </c>
      <c r="F24" s="333"/>
      <c r="G24" s="333" t="s">
        <v>111</v>
      </c>
      <c r="H24" s="334"/>
      <c r="I24" s="328" t="s">
        <v>112</v>
      </c>
      <c r="J24" s="329"/>
      <c r="K24" s="328" t="s">
        <v>113</v>
      </c>
      <c r="L24" s="329"/>
      <c r="M24" s="328" t="s">
        <v>114</v>
      </c>
      <c r="N24" s="329"/>
      <c r="O24" s="328" t="s">
        <v>115</v>
      </c>
      <c r="P24" s="329"/>
      <c r="Q24" s="328" t="s">
        <v>116</v>
      </c>
      <c r="R24" s="330"/>
      <c r="S24" s="7"/>
      <c r="T24" s="7"/>
      <c r="U24" s="7"/>
    </row>
    <row r="25" spans="1:21" ht="49.15" customHeight="1" x14ac:dyDescent="0.45">
      <c r="A25" s="215" t="s">
        <v>162</v>
      </c>
      <c r="B25" s="326" t="s">
        <v>120</v>
      </c>
      <c r="C25" s="324" t="s">
        <v>121</v>
      </c>
      <c r="D25" s="325"/>
      <c r="E25" s="324" t="s">
        <v>121</v>
      </c>
      <c r="F25" s="325"/>
      <c r="G25" s="324" t="s">
        <v>121</v>
      </c>
      <c r="H25" s="325"/>
      <c r="I25" s="324" t="s">
        <v>121</v>
      </c>
      <c r="J25" s="325"/>
      <c r="K25" s="324" t="s">
        <v>121</v>
      </c>
      <c r="L25" s="325"/>
      <c r="M25" s="324" t="s">
        <v>121</v>
      </c>
      <c r="N25" s="325"/>
      <c r="O25" s="324" t="s">
        <v>121</v>
      </c>
      <c r="P25" s="325"/>
      <c r="Q25" s="324" t="s">
        <v>121</v>
      </c>
      <c r="R25" s="325"/>
    </row>
    <row r="26" spans="1:21" ht="44.25" customHeight="1" x14ac:dyDescent="0.45">
      <c r="A26" s="10" t="s">
        <v>108</v>
      </c>
      <c r="B26" s="326"/>
      <c r="C26" s="324" t="s">
        <v>121</v>
      </c>
      <c r="D26" s="325"/>
      <c r="E26" s="324" t="s">
        <v>121</v>
      </c>
      <c r="F26" s="325"/>
      <c r="G26" s="324" t="s">
        <v>121</v>
      </c>
      <c r="H26" s="325"/>
      <c r="I26" s="324" t="s">
        <v>121</v>
      </c>
      <c r="J26" s="325"/>
      <c r="K26" s="324" t="s">
        <v>121</v>
      </c>
      <c r="L26" s="325"/>
      <c r="M26" s="324" t="s">
        <v>121</v>
      </c>
      <c r="N26" s="325"/>
      <c r="O26" s="324" t="s">
        <v>121</v>
      </c>
      <c r="P26" s="325"/>
      <c r="Q26" s="324" t="s">
        <v>121</v>
      </c>
      <c r="R26" s="325"/>
    </row>
    <row r="27" spans="1:21" ht="42.75" customHeight="1" x14ac:dyDescent="0.45">
      <c r="A27" s="11" t="s">
        <v>109</v>
      </c>
      <c r="B27" s="326"/>
      <c r="C27" s="324" t="s">
        <v>121</v>
      </c>
      <c r="D27" s="325"/>
      <c r="E27" s="324" t="s">
        <v>121</v>
      </c>
      <c r="F27" s="325"/>
      <c r="G27" s="324" t="s">
        <v>121</v>
      </c>
      <c r="H27" s="325"/>
      <c r="I27" s="324" t="s">
        <v>121</v>
      </c>
      <c r="J27" s="325"/>
      <c r="K27" s="324" t="s">
        <v>121</v>
      </c>
      <c r="L27" s="325"/>
      <c r="M27" s="324" t="s">
        <v>121</v>
      </c>
      <c r="N27" s="325"/>
      <c r="O27" s="324" t="s">
        <v>121</v>
      </c>
      <c r="P27" s="325"/>
      <c r="Q27" s="324" t="s">
        <v>121</v>
      </c>
      <c r="R27" s="325"/>
    </row>
    <row r="28" spans="1:21" ht="43.5" customHeight="1" x14ac:dyDescent="0.45">
      <c r="A28" s="12" t="s">
        <v>117</v>
      </c>
      <c r="B28" s="326"/>
      <c r="C28" s="324" t="s">
        <v>121</v>
      </c>
      <c r="D28" s="325"/>
      <c r="E28" s="324" t="s">
        <v>121</v>
      </c>
      <c r="F28" s="325"/>
      <c r="G28" s="324" t="s">
        <v>121</v>
      </c>
      <c r="H28" s="325"/>
      <c r="I28" s="324" t="s">
        <v>121</v>
      </c>
      <c r="J28" s="325"/>
      <c r="K28" s="324" t="s">
        <v>121</v>
      </c>
      <c r="L28" s="325"/>
      <c r="M28" s="324" t="s">
        <v>121</v>
      </c>
      <c r="N28" s="325"/>
      <c r="O28" s="324" t="s">
        <v>121</v>
      </c>
      <c r="P28" s="325"/>
      <c r="Q28" s="324" t="s">
        <v>121</v>
      </c>
      <c r="R28" s="325"/>
    </row>
    <row r="29" spans="1:21" ht="48.4" customHeight="1" x14ac:dyDescent="0.45">
      <c r="A29" s="13" t="s">
        <v>110</v>
      </c>
      <c r="B29" s="326"/>
      <c r="C29" s="324" t="s">
        <v>121</v>
      </c>
      <c r="D29" s="325"/>
      <c r="E29" s="324" t="s">
        <v>121</v>
      </c>
      <c r="F29" s="325"/>
      <c r="G29" s="324" t="s">
        <v>121</v>
      </c>
      <c r="H29" s="325"/>
      <c r="I29" s="324" t="s">
        <v>121</v>
      </c>
      <c r="J29" s="325"/>
      <c r="K29" s="324" t="s">
        <v>121</v>
      </c>
      <c r="L29" s="325"/>
      <c r="M29" s="324" t="s">
        <v>121</v>
      </c>
      <c r="N29" s="325"/>
      <c r="O29" s="324" t="s">
        <v>121</v>
      </c>
      <c r="P29" s="325"/>
      <c r="Q29" s="324" t="s">
        <v>121</v>
      </c>
      <c r="R29" s="325"/>
    </row>
    <row r="30" spans="1:21" ht="41.65" customHeight="1" x14ac:dyDescent="0.45">
      <c r="A30" s="13" t="s">
        <v>160</v>
      </c>
      <c r="B30" s="326"/>
      <c r="C30" s="324" t="s">
        <v>121</v>
      </c>
      <c r="D30" s="325"/>
      <c r="E30" s="324" t="s">
        <v>121</v>
      </c>
      <c r="F30" s="325"/>
      <c r="G30" s="324" t="s">
        <v>121</v>
      </c>
      <c r="H30" s="325"/>
      <c r="I30" s="324" t="s">
        <v>121</v>
      </c>
      <c r="J30" s="325"/>
      <c r="K30" s="324" t="s">
        <v>121</v>
      </c>
      <c r="L30" s="325"/>
      <c r="M30" s="324" t="s">
        <v>121</v>
      </c>
      <c r="N30" s="325"/>
      <c r="O30" s="324" t="s">
        <v>121</v>
      </c>
      <c r="P30" s="325"/>
      <c r="Q30" s="324" t="s">
        <v>121</v>
      </c>
      <c r="R30" s="325"/>
    </row>
    <row r="31" spans="1:21" ht="43.5" customHeight="1" x14ac:dyDescent="0.45">
      <c r="A31" s="14" t="s">
        <v>161</v>
      </c>
      <c r="B31" s="326"/>
      <c r="C31" s="324" t="s">
        <v>121</v>
      </c>
      <c r="D31" s="325"/>
      <c r="E31" s="324" t="s">
        <v>121</v>
      </c>
      <c r="F31" s="325"/>
      <c r="G31" s="324" t="s">
        <v>121</v>
      </c>
      <c r="H31" s="325"/>
      <c r="I31" s="324" t="s">
        <v>121</v>
      </c>
      <c r="J31" s="325"/>
      <c r="K31" s="324" t="s">
        <v>121</v>
      </c>
      <c r="L31" s="325"/>
      <c r="M31" s="324" t="s">
        <v>121</v>
      </c>
      <c r="N31" s="325"/>
      <c r="O31" s="324" t="s">
        <v>121</v>
      </c>
      <c r="P31" s="325"/>
      <c r="Q31" s="324" t="s">
        <v>121</v>
      </c>
      <c r="R31" s="325"/>
    </row>
    <row r="32" spans="1:21" ht="40.9" customHeight="1" thickBot="1" x14ac:dyDescent="0.5">
      <c r="A32" s="216" t="s">
        <v>181</v>
      </c>
      <c r="B32" s="327"/>
      <c r="C32" s="322" t="s">
        <v>121</v>
      </c>
      <c r="D32" s="323"/>
      <c r="E32" s="322" t="s">
        <v>121</v>
      </c>
      <c r="F32" s="323"/>
      <c r="G32" s="322" t="s">
        <v>121</v>
      </c>
      <c r="H32" s="323"/>
      <c r="I32" s="322" t="s">
        <v>121</v>
      </c>
      <c r="J32" s="323"/>
      <c r="K32" s="322" t="s">
        <v>121</v>
      </c>
      <c r="L32" s="323"/>
      <c r="M32" s="322" t="s">
        <v>121</v>
      </c>
      <c r="N32" s="323"/>
      <c r="O32" s="322" t="s">
        <v>121</v>
      </c>
      <c r="P32" s="323"/>
      <c r="Q32" s="322" t="s">
        <v>121</v>
      </c>
      <c r="R32" s="323"/>
    </row>
    <row r="33" spans="2:6" x14ac:dyDescent="0.45">
      <c r="B33" s="210"/>
      <c r="C33" s="210"/>
      <c r="D33" s="210"/>
      <c r="E33" s="210"/>
      <c r="F33" s="210"/>
    </row>
    <row r="34" spans="2:6" x14ac:dyDescent="0.45">
      <c r="B34" s="210"/>
      <c r="C34" s="210"/>
      <c r="D34" s="210"/>
      <c r="E34" s="210"/>
      <c r="F34" s="210"/>
    </row>
    <row r="35" spans="2:6" x14ac:dyDescent="0.45">
      <c r="B35" s="210"/>
      <c r="C35" s="210"/>
      <c r="D35" s="210"/>
      <c r="E35" s="210"/>
      <c r="F35" s="210"/>
    </row>
    <row r="36" spans="2:6" x14ac:dyDescent="0.45">
      <c r="B36" s="210"/>
      <c r="C36" s="210"/>
      <c r="D36" s="210"/>
      <c r="E36" s="210"/>
      <c r="F36" s="210"/>
    </row>
    <row r="37" spans="2:6" x14ac:dyDescent="0.45">
      <c r="B37" s="210"/>
      <c r="C37" s="210"/>
      <c r="D37" s="210"/>
      <c r="E37" s="210"/>
      <c r="F37" s="210"/>
    </row>
    <row r="38" spans="2:6" x14ac:dyDescent="0.45">
      <c r="B38" s="210"/>
      <c r="C38" s="210"/>
      <c r="D38" s="210"/>
      <c r="E38" s="210"/>
      <c r="F38" s="210"/>
    </row>
    <row r="39" spans="2:6" x14ac:dyDescent="0.45">
      <c r="B39" s="210"/>
      <c r="C39" s="210"/>
      <c r="D39" s="210"/>
      <c r="E39" s="210"/>
      <c r="F39" s="210"/>
    </row>
    <row r="40" spans="2:6" x14ac:dyDescent="0.45">
      <c r="B40" s="210"/>
      <c r="C40" s="210"/>
      <c r="D40" s="210"/>
      <c r="E40" s="210"/>
      <c r="F40" s="210"/>
    </row>
    <row r="41" spans="2:6" x14ac:dyDescent="0.45">
      <c r="B41" s="210"/>
      <c r="C41" s="210"/>
      <c r="D41" s="210"/>
      <c r="E41" s="210"/>
      <c r="F41" s="210"/>
    </row>
    <row r="42" spans="2:6" x14ac:dyDescent="0.45">
      <c r="B42" s="210"/>
      <c r="C42" s="210"/>
      <c r="D42" s="210"/>
      <c r="E42" s="210"/>
      <c r="F42" s="210"/>
    </row>
  </sheetData>
  <mergeCells count="88">
    <mergeCell ref="C8:D8"/>
    <mergeCell ref="E8:F8"/>
    <mergeCell ref="A1:O1"/>
    <mergeCell ref="A2:O2"/>
    <mergeCell ref="T8:U9"/>
    <mergeCell ref="S1:T4"/>
    <mergeCell ref="K7:L7"/>
    <mergeCell ref="M7:N7"/>
    <mergeCell ref="O7:P7"/>
    <mergeCell ref="C7:D7"/>
    <mergeCell ref="E7:F7"/>
    <mergeCell ref="G7:H7"/>
    <mergeCell ref="Q7:R7"/>
    <mergeCell ref="I7:J7"/>
    <mergeCell ref="M24:N24"/>
    <mergeCell ref="O24:P24"/>
    <mergeCell ref="Q24:R24"/>
    <mergeCell ref="A23:A24"/>
    <mergeCell ref="E25:F25"/>
    <mergeCell ref="G25:H25"/>
    <mergeCell ref="C24:D24"/>
    <mergeCell ref="E24:F24"/>
    <mergeCell ref="G24:H24"/>
    <mergeCell ref="I24:J24"/>
    <mergeCell ref="K24:L24"/>
    <mergeCell ref="E26:F26"/>
    <mergeCell ref="E27:F27"/>
    <mergeCell ref="E28:F28"/>
    <mergeCell ref="B25:B32"/>
    <mergeCell ref="C28:D28"/>
    <mergeCell ref="C29:D29"/>
    <mergeCell ref="C30:D30"/>
    <mergeCell ref="C31:D31"/>
    <mergeCell ref="C32:D32"/>
    <mergeCell ref="C25:D25"/>
    <mergeCell ref="C26:D26"/>
    <mergeCell ref="C27:D27"/>
    <mergeCell ref="E29:F29"/>
    <mergeCell ref="E30:F30"/>
    <mergeCell ref="E31:F31"/>
    <mergeCell ref="E32:F32"/>
    <mergeCell ref="G27:H27"/>
    <mergeCell ref="G28:H28"/>
    <mergeCell ref="G29:H29"/>
    <mergeCell ref="G30:H30"/>
    <mergeCell ref="G31:H31"/>
    <mergeCell ref="G32:H32"/>
    <mergeCell ref="O25:P25"/>
    <mergeCell ref="Q25:R25"/>
    <mergeCell ref="G26:H26"/>
    <mergeCell ref="I26:J26"/>
    <mergeCell ref="K26:L26"/>
    <mergeCell ref="M26:N26"/>
    <mergeCell ref="O26:P26"/>
    <mergeCell ref="Q26:R26"/>
    <mergeCell ref="I25:J25"/>
    <mergeCell ref="K25:L25"/>
    <mergeCell ref="M25:N25"/>
    <mergeCell ref="I27:J27"/>
    <mergeCell ref="K27:L27"/>
    <mergeCell ref="M27:N27"/>
    <mergeCell ref="O27:P27"/>
    <mergeCell ref="Q27:R27"/>
    <mergeCell ref="I28:J28"/>
    <mergeCell ref="K28:L28"/>
    <mergeCell ref="M28:N28"/>
    <mergeCell ref="O28:P28"/>
    <mergeCell ref="Q28:R28"/>
    <mergeCell ref="I29:J29"/>
    <mergeCell ref="K29:L29"/>
    <mergeCell ref="M29:N29"/>
    <mergeCell ref="O29:P29"/>
    <mergeCell ref="Q29:R29"/>
    <mergeCell ref="I30:J30"/>
    <mergeCell ref="K30:L30"/>
    <mergeCell ref="M30:N30"/>
    <mergeCell ref="O30:P30"/>
    <mergeCell ref="Q30:R30"/>
    <mergeCell ref="I31:J31"/>
    <mergeCell ref="K31:L31"/>
    <mergeCell ref="M31:N31"/>
    <mergeCell ref="O31:P31"/>
    <mergeCell ref="Q31:R31"/>
    <mergeCell ref="I32:J32"/>
    <mergeCell ref="K32:L32"/>
    <mergeCell ref="M32:N32"/>
    <mergeCell ref="O32:P32"/>
    <mergeCell ref="Q32:R32"/>
  </mergeCells>
  <conditionalFormatting sqref="U13">
    <cfRule type="cellIs" dxfId="11" priority="20" operator="equal">
      <formula>"Yes"</formula>
    </cfRule>
    <cfRule type="cellIs" dxfId="10" priority="21" operator="equal">
      <formula>"No"</formula>
    </cfRule>
  </conditionalFormatting>
  <conditionalFormatting sqref="U15">
    <cfRule type="cellIs" dxfId="9" priority="18" operator="equal">
      <formula>"Yes"</formula>
    </cfRule>
    <cfRule type="cellIs" dxfId="8" priority="19" operator="equal">
      <formula>"No"</formula>
    </cfRule>
  </conditionalFormatting>
  <conditionalFormatting sqref="U16">
    <cfRule type="cellIs" dxfId="7" priority="16" operator="equal">
      <formula>"Yes"</formula>
    </cfRule>
    <cfRule type="cellIs" dxfId="6" priority="17" operator="equal">
      <formula>"No"</formula>
    </cfRule>
  </conditionalFormatting>
  <conditionalFormatting sqref="U17">
    <cfRule type="cellIs" dxfId="5" priority="14" operator="equal">
      <formula>"Yes"</formula>
    </cfRule>
    <cfRule type="cellIs" dxfId="4" priority="15" operator="equal">
      <formula>"No"</formula>
    </cfRule>
  </conditionalFormatting>
  <conditionalFormatting sqref="U18">
    <cfRule type="cellIs" dxfId="3" priority="12" operator="notEqual">
      <formula>"Yes"</formula>
    </cfRule>
    <cfRule type="cellIs" dxfId="2" priority="13" operator="equal">
      <formula>"No"</formula>
    </cfRule>
  </conditionalFormatting>
  <conditionalFormatting sqref="U19">
    <cfRule type="cellIs" dxfId="1" priority="10" operator="equal">
      <formula>"Yes"</formula>
    </cfRule>
    <cfRule type="cellIs" dxfId="0" priority="11" operator="equal">
      <formula>"No"</formula>
    </cfRule>
  </conditionalFormatting>
  <pageMargins left="0.7" right="0.7" top="0.75" bottom="0.75" header="0.3" footer="0.3"/>
  <pageSetup paperSize="8" scale="66" fitToHeight="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C11" sqref="C11"/>
    </sheetView>
  </sheetViews>
  <sheetFormatPr defaultRowHeight="14.25" x14ac:dyDescent="0.45"/>
  <cols>
    <col min="1" max="1" width="32.9296875" style="5" bestFit="1" customWidth="1"/>
    <col min="2" max="2" width="21.19921875" style="5" customWidth="1"/>
    <col min="3" max="3" width="23.46484375" style="5" customWidth="1"/>
    <col min="4" max="4" width="56" style="5" customWidth="1"/>
    <col min="5" max="16384" width="9.06640625" style="5"/>
  </cols>
  <sheetData>
    <row r="1" spans="1:4" x14ac:dyDescent="0.45">
      <c r="A1" s="352" t="s">
        <v>123</v>
      </c>
      <c r="B1" s="353"/>
      <c r="C1" s="353"/>
      <c r="D1" s="354"/>
    </row>
    <row r="2" spans="1:4" ht="14.65" thickBot="1" x14ac:dyDescent="0.5">
      <c r="A2" s="355"/>
      <c r="B2" s="356"/>
      <c r="C2" s="356"/>
      <c r="D2" s="357"/>
    </row>
    <row r="3" spans="1:4" ht="14.65" thickBot="1" x14ac:dyDescent="0.5">
      <c r="A3" s="141" t="s">
        <v>50</v>
      </c>
      <c r="B3" s="143" t="s">
        <v>30</v>
      </c>
      <c r="C3" s="358" t="s">
        <v>96</v>
      </c>
      <c r="D3" s="359"/>
    </row>
    <row r="4" spans="1:4" x14ac:dyDescent="0.45">
      <c r="A4" s="141" t="s">
        <v>51</v>
      </c>
      <c r="B4" s="144">
        <v>62</v>
      </c>
      <c r="C4" s="360"/>
      <c r="D4" s="361"/>
    </row>
    <row r="5" spans="1:4" ht="43.15" thickBot="1" x14ac:dyDescent="0.5">
      <c r="A5" s="142" t="s">
        <v>52</v>
      </c>
      <c r="B5" s="145">
        <v>7.6</v>
      </c>
      <c r="C5" s="360"/>
      <c r="D5" s="361"/>
    </row>
    <row r="6" spans="1:4" ht="28.9" thickBot="1" x14ac:dyDescent="0.5">
      <c r="A6" s="147" t="s">
        <v>56</v>
      </c>
      <c r="B6" s="146">
        <f>B5*B4</f>
        <v>471.2</v>
      </c>
      <c r="C6" s="362"/>
      <c r="D6" s="363"/>
    </row>
    <row r="7" spans="1:4" x14ac:dyDescent="0.45">
      <c r="A7" s="364" t="s">
        <v>54</v>
      </c>
      <c r="B7" s="366" t="s">
        <v>166</v>
      </c>
      <c r="C7" s="367"/>
      <c r="D7" s="368"/>
    </row>
    <row r="8" spans="1:4" ht="14.65" thickBot="1" x14ac:dyDescent="0.5">
      <c r="A8" s="365"/>
      <c r="B8" s="369"/>
      <c r="C8" s="370"/>
      <c r="D8" s="371"/>
    </row>
    <row r="9" spans="1:4" ht="14.65" thickBot="1" x14ac:dyDescent="0.5"/>
    <row r="10" spans="1:4" ht="18" x14ac:dyDescent="0.45">
      <c r="A10" s="372" t="s">
        <v>90</v>
      </c>
      <c r="B10" s="373"/>
      <c r="C10" s="373"/>
      <c r="D10" s="374"/>
    </row>
    <row r="11" spans="1:4" ht="42.75" x14ac:dyDescent="0.45">
      <c r="A11" s="127" t="s">
        <v>13</v>
      </c>
      <c r="B11" s="27" t="s">
        <v>103</v>
      </c>
      <c r="C11" s="27" t="s">
        <v>187</v>
      </c>
      <c r="D11" s="128" t="s">
        <v>98</v>
      </c>
    </row>
    <row r="12" spans="1:4" x14ac:dyDescent="0.45">
      <c r="A12" s="129" t="s">
        <v>44</v>
      </c>
      <c r="B12" s="88">
        <v>1</v>
      </c>
      <c r="C12" s="121">
        <v>456</v>
      </c>
      <c r="D12" s="130" t="s">
        <v>101</v>
      </c>
    </row>
    <row r="13" spans="1:4" x14ac:dyDescent="0.45">
      <c r="A13" s="129" t="s">
        <v>127</v>
      </c>
      <c r="B13" s="88">
        <v>2</v>
      </c>
      <c r="C13" s="121">
        <v>702.4</v>
      </c>
      <c r="D13" s="130" t="s">
        <v>100</v>
      </c>
    </row>
    <row r="14" spans="1:4" x14ac:dyDescent="0.45">
      <c r="A14" s="129" t="s">
        <v>46</v>
      </c>
      <c r="B14" s="88">
        <v>5</v>
      </c>
      <c r="C14" s="121">
        <v>2284.8000000000002</v>
      </c>
      <c r="D14" s="130" t="s">
        <v>99</v>
      </c>
    </row>
    <row r="15" spans="1:4" x14ac:dyDescent="0.45">
      <c r="A15" s="131"/>
      <c r="B15" s="88"/>
      <c r="C15" s="121"/>
      <c r="D15" s="130"/>
    </row>
    <row r="16" spans="1:4" x14ac:dyDescent="0.45">
      <c r="A16" s="131"/>
      <c r="B16" s="88"/>
      <c r="C16" s="121"/>
      <c r="D16" s="130"/>
    </row>
    <row r="17" spans="1:4" x14ac:dyDescent="0.45">
      <c r="A17" s="131"/>
      <c r="B17" s="88"/>
      <c r="C17" s="121"/>
      <c r="D17" s="130"/>
    </row>
    <row r="18" spans="1:4" x14ac:dyDescent="0.45">
      <c r="A18" s="131"/>
      <c r="B18" s="88"/>
      <c r="C18" s="121"/>
      <c r="D18" s="130"/>
    </row>
    <row r="19" spans="1:4" x14ac:dyDescent="0.45">
      <c r="A19" s="131"/>
      <c r="B19" s="88"/>
      <c r="C19" s="121"/>
      <c r="D19" s="130"/>
    </row>
    <row r="20" spans="1:4" x14ac:dyDescent="0.45">
      <c r="A20" s="131"/>
      <c r="B20" s="88"/>
      <c r="C20" s="121"/>
      <c r="D20" s="130"/>
    </row>
    <row r="21" spans="1:4" x14ac:dyDescent="0.45">
      <c r="A21" s="131"/>
      <c r="B21" s="88"/>
      <c r="C21" s="121"/>
      <c r="D21" s="130"/>
    </row>
    <row r="22" spans="1:4" x14ac:dyDescent="0.45">
      <c r="A22" s="131"/>
      <c r="B22" s="88"/>
      <c r="C22" s="121"/>
      <c r="D22" s="130"/>
    </row>
    <row r="23" spans="1:4" x14ac:dyDescent="0.45">
      <c r="A23" s="131"/>
      <c r="B23" s="88"/>
      <c r="C23" s="121"/>
      <c r="D23" s="130"/>
    </row>
    <row r="24" spans="1:4" x14ac:dyDescent="0.45">
      <c r="A24" s="131"/>
      <c r="B24" s="88"/>
      <c r="C24" s="121"/>
      <c r="D24" s="130"/>
    </row>
    <row r="25" spans="1:4" x14ac:dyDescent="0.45">
      <c r="A25" s="131"/>
      <c r="B25" s="88"/>
      <c r="C25" s="121"/>
      <c r="D25" s="130"/>
    </row>
    <row r="26" spans="1:4" x14ac:dyDescent="0.45">
      <c r="A26" s="131"/>
      <c r="B26" s="88"/>
      <c r="C26" s="121"/>
      <c r="D26" s="130"/>
    </row>
    <row r="27" spans="1:4" x14ac:dyDescent="0.45">
      <c r="A27" s="131"/>
      <c r="B27" s="88"/>
      <c r="C27" s="121"/>
      <c r="D27" s="130"/>
    </row>
    <row r="28" spans="1:4" x14ac:dyDescent="0.45">
      <c r="A28" s="131"/>
      <c r="B28" s="88"/>
      <c r="C28" s="121"/>
      <c r="D28" s="130"/>
    </row>
    <row r="29" spans="1:4" x14ac:dyDescent="0.45">
      <c r="A29" s="131"/>
      <c r="B29" s="88"/>
      <c r="C29" s="121"/>
      <c r="D29" s="130"/>
    </row>
    <row r="30" spans="1:4" ht="28.5" x14ac:dyDescent="0.45">
      <c r="A30" s="136" t="s">
        <v>165</v>
      </c>
      <c r="B30" s="122">
        <f>SUM(B12:B29)</f>
        <v>8</v>
      </c>
      <c r="C30" s="123">
        <f>SUM(C12:C29)</f>
        <v>3443.2000000000003</v>
      </c>
      <c r="D30" s="132"/>
    </row>
    <row r="31" spans="1:4" ht="28.5" customHeight="1" thickBot="1" x14ac:dyDescent="0.5">
      <c r="A31" s="348" t="s">
        <v>97</v>
      </c>
      <c r="B31" s="349"/>
      <c r="C31" s="350">
        <f>C30/B6</f>
        <v>7.3073005093378613</v>
      </c>
      <c r="D31" s="351"/>
    </row>
  </sheetData>
  <mergeCells count="8">
    <mergeCell ref="A31:B31"/>
    <mergeCell ref="C31:D31"/>
    <mergeCell ref="A1:D2"/>
    <mergeCell ref="C3:D3"/>
    <mergeCell ref="C4:D6"/>
    <mergeCell ref="A7:A8"/>
    <mergeCell ref="B7:D8"/>
    <mergeCell ref="A10:D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C11" sqref="C11"/>
    </sheetView>
  </sheetViews>
  <sheetFormatPr defaultRowHeight="14.25" x14ac:dyDescent="0.45"/>
  <cols>
    <col min="1" max="1" width="32.9296875" bestFit="1" customWidth="1"/>
    <col min="2" max="2" width="21.19921875" customWidth="1"/>
    <col min="3" max="3" width="23.46484375" style="5" customWidth="1"/>
    <col min="4" max="4" width="45.46484375" customWidth="1"/>
  </cols>
  <sheetData>
    <row r="1" spans="1:4" s="5" customFormat="1" x14ac:dyDescent="0.45">
      <c r="A1" s="375" t="s">
        <v>124</v>
      </c>
      <c r="B1" s="376"/>
      <c r="C1" s="376"/>
      <c r="D1" s="377"/>
    </row>
    <row r="2" spans="1:4" s="5" customFormat="1" ht="14.65" thickBot="1" x14ac:dyDescent="0.5">
      <c r="A2" s="378"/>
      <c r="B2" s="379"/>
      <c r="C2" s="379"/>
      <c r="D2" s="380"/>
    </row>
    <row r="3" spans="1:4" s="5" customFormat="1" ht="14.65" thickBot="1" x14ac:dyDescent="0.5">
      <c r="A3" s="141" t="s">
        <v>50</v>
      </c>
      <c r="B3" s="143" t="s">
        <v>30</v>
      </c>
      <c r="C3" s="358" t="s">
        <v>53</v>
      </c>
      <c r="D3" s="359"/>
    </row>
    <row r="4" spans="1:4" s="5" customFormat="1" x14ac:dyDescent="0.45">
      <c r="A4" s="141" t="s">
        <v>51</v>
      </c>
      <c r="B4" s="144">
        <v>62</v>
      </c>
      <c r="C4" s="360"/>
      <c r="D4" s="361"/>
    </row>
    <row r="5" spans="1:4" s="5" customFormat="1" ht="43.15" thickBot="1" x14ac:dyDescent="0.5">
      <c r="A5" s="142" t="s">
        <v>52</v>
      </c>
      <c r="B5" s="145">
        <v>7.6</v>
      </c>
      <c r="C5" s="360"/>
      <c r="D5" s="361"/>
    </row>
    <row r="6" spans="1:4" s="5" customFormat="1" ht="28.9" thickBot="1" x14ac:dyDescent="0.5">
      <c r="A6" s="147" t="s">
        <v>56</v>
      </c>
      <c r="B6" s="146">
        <f>B5*B4</f>
        <v>471.2</v>
      </c>
      <c r="C6" s="362"/>
      <c r="D6" s="363"/>
    </row>
    <row r="7" spans="1:4" s="5" customFormat="1" x14ac:dyDescent="0.45">
      <c r="A7" s="364" t="s">
        <v>54</v>
      </c>
      <c r="B7" s="366" t="s">
        <v>55</v>
      </c>
      <c r="C7" s="367"/>
      <c r="D7" s="368"/>
    </row>
    <row r="8" spans="1:4" s="5" customFormat="1" ht="14.65" thickBot="1" x14ac:dyDescent="0.5">
      <c r="A8" s="365"/>
      <c r="B8" s="369"/>
      <c r="C8" s="370"/>
      <c r="D8" s="371"/>
    </row>
    <row r="9" spans="1:4" ht="14.65" thickBot="1" x14ac:dyDescent="0.5"/>
    <row r="10" spans="1:4" ht="18" x14ac:dyDescent="0.45">
      <c r="A10" s="372" t="s">
        <v>59</v>
      </c>
      <c r="B10" s="373"/>
      <c r="C10" s="373"/>
      <c r="D10" s="374"/>
    </row>
    <row r="11" spans="1:4" ht="42.75" x14ac:dyDescent="0.45">
      <c r="A11" s="127" t="s">
        <v>13</v>
      </c>
      <c r="B11" s="27" t="s">
        <v>16</v>
      </c>
      <c r="C11" s="27" t="s">
        <v>187</v>
      </c>
      <c r="D11" s="128" t="s">
        <v>125</v>
      </c>
    </row>
    <row r="12" spans="1:4" x14ac:dyDescent="0.45">
      <c r="A12" s="129" t="s">
        <v>44</v>
      </c>
      <c r="B12" s="88">
        <v>1</v>
      </c>
      <c r="C12" s="121">
        <v>456</v>
      </c>
      <c r="D12" s="130" t="s">
        <v>49</v>
      </c>
    </row>
    <row r="13" spans="1:4" x14ac:dyDescent="0.45">
      <c r="A13" s="129" t="s">
        <v>45</v>
      </c>
      <c r="B13" s="88">
        <v>2</v>
      </c>
      <c r="C13" s="121">
        <v>942.4</v>
      </c>
      <c r="D13" s="130" t="s">
        <v>48</v>
      </c>
    </row>
    <row r="14" spans="1:4" x14ac:dyDescent="0.45">
      <c r="A14" s="129" t="s">
        <v>46</v>
      </c>
      <c r="B14" s="88">
        <v>5</v>
      </c>
      <c r="C14" s="121">
        <v>2284.8000000000002</v>
      </c>
      <c r="D14" s="130" t="s">
        <v>47</v>
      </c>
    </row>
    <row r="15" spans="1:4" x14ac:dyDescent="0.45">
      <c r="A15" s="131"/>
      <c r="B15" s="88"/>
      <c r="C15" s="121"/>
      <c r="D15" s="130"/>
    </row>
    <row r="16" spans="1:4" x14ac:dyDescent="0.45">
      <c r="A16" s="131"/>
      <c r="B16" s="88"/>
      <c r="C16" s="121"/>
      <c r="D16" s="130"/>
    </row>
    <row r="17" spans="1:4" x14ac:dyDescent="0.45">
      <c r="A17" s="131"/>
      <c r="B17" s="88"/>
      <c r="C17" s="121"/>
      <c r="D17" s="130"/>
    </row>
    <row r="18" spans="1:4" x14ac:dyDescent="0.45">
      <c r="A18" s="131"/>
      <c r="B18" s="88"/>
      <c r="C18" s="121"/>
      <c r="D18" s="130"/>
    </row>
    <row r="19" spans="1:4" x14ac:dyDescent="0.45">
      <c r="A19" s="131"/>
      <c r="B19" s="88"/>
      <c r="C19" s="121"/>
      <c r="D19" s="130"/>
    </row>
    <row r="20" spans="1:4" x14ac:dyDescent="0.45">
      <c r="A20" s="131"/>
      <c r="B20" s="88"/>
      <c r="C20" s="121"/>
      <c r="D20" s="130"/>
    </row>
    <row r="21" spans="1:4" x14ac:dyDescent="0.45">
      <c r="A21" s="131"/>
      <c r="B21" s="88"/>
      <c r="C21" s="121"/>
      <c r="D21" s="130"/>
    </row>
    <row r="22" spans="1:4" x14ac:dyDescent="0.45">
      <c r="A22" s="131"/>
      <c r="B22" s="88"/>
      <c r="C22" s="121"/>
      <c r="D22" s="130"/>
    </row>
    <row r="23" spans="1:4" x14ac:dyDescent="0.45">
      <c r="A23" s="131"/>
      <c r="B23" s="88"/>
      <c r="C23" s="121"/>
      <c r="D23" s="130"/>
    </row>
    <row r="24" spans="1:4" x14ac:dyDescent="0.45">
      <c r="A24" s="131"/>
      <c r="B24" s="88"/>
      <c r="C24" s="121"/>
      <c r="D24" s="130"/>
    </row>
    <row r="25" spans="1:4" x14ac:dyDescent="0.45">
      <c r="A25" s="131"/>
      <c r="B25" s="88"/>
      <c r="C25" s="121"/>
      <c r="D25" s="130"/>
    </row>
    <row r="26" spans="1:4" x14ac:dyDescent="0.45">
      <c r="A26" s="131"/>
      <c r="B26" s="88"/>
      <c r="C26" s="121"/>
      <c r="D26" s="130"/>
    </row>
    <row r="27" spans="1:4" x14ac:dyDescent="0.45">
      <c r="A27" s="131"/>
      <c r="B27" s="88"/>
      <c r="C27" s="121"/>
      <c r="D27" s="130"/>
    </row>
    <row r="28" spans="1:4" x14ac:dyDescent="0.45">
      <c r="A28" s="131"/>
      <c r="B28" s="88"/>
      <c r="C28" s="121"/>
      <c r="D28" s="130"/>
    </row>
    <row r="29" spans="1:4" x14ac:dyDescent="0.45">
      <c r="A29" s="131"/>
      <c r="B29" s="88"/>
      <c r="C29" s="121"/>
      <c r="D29" s="130"/>
    </row>
    <row r="30" spans="1:4" ht="28.5" x14ac:dyDescent="0.45">
      <c r="A30" s="136" t="s">
        <v>76</v>
      </c>
      <c r="B30" s="122">
        <f>SUM(B12:B29)</f>
        <v>8</v>
      </c>
      <c r="C30" s="123">
        <f>SUM(C12:C29)</f>
        <v>3683.2000000000003</v>
      </c>
      <c r="D30" s="132"/>
    </row>
    <row r="31" spans="1:4" ht="28.5" customHeight="1" thickBot="1" x14ac:dyDescent="0.5">
      <c r="A31" s="348" t="s">
        <v>167</v>
      </c>
      <c r="B31" s="349"/>
      <c r="C31" s="350">
        <f>C30/B6</f>
        <v>7.816638370118846</v>
      </c>
      <c r="D31" s="351"/>
    </row>
  </sheetData>
  <mergeCells count="8">
    <mergeCell ref="A31:B31"/>
    <mergeCell ref="A10:D10"/>
    <mergeCell ref="A1:D2"/>
    <mergeCell ref="C3:D3"/>
    <mergeCell ref="A7:A8"/>
    <mergeCell ref="B7:D8"/>
    <mergeCell ref="C4:D6"/>
    <mergeCell ref="C31:D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workbookViewId="0">
      <selection activeCell="D22" sqref="D22"/>
    </sheetView>
  </sheetViews>
  <sheetFormatPr defaultRowHeight="14.25" x14ac:dyDescent="0.45"/>
  <cols>
    <col min="1" max="1" width="32.9296875" style="5" bestFit="1" customWidth="1"/>
    <col min="2" max="2" width="21.19921875" style="5" customWidth="1"/>
    <col min="3" max="3" width="23.46484375" style="5" customWidth="1"/>
    <col min="4" max="4" width="57.33203125" style="5" customWidth="1"/>
    <col min="5" max="16384" width="9.06640625" style="5"/>
  </cols>
  <sheetData>
    <row r="1" spans="1:4" x14ac:dyDescent="0.45">
      <c r="A1" s="375" t="s">
        <v>170</v>
      </c>
      <c r="B1" s="376"/>
      <c r="C1" s="376"/>
      <c r="D1" s="377"/>
    </row>
    <row r="2" spans="1:4" ht="14.65" thickBot="1" x14ac:dyDescent="0.5">
      <c r="A2" s="378"/>
      <c r="B2" s="379"/>
      <c r="C2" s="379"/>
      <c r="D2" s="380"/>
    </row>
    <row r="3" spans="1:4" ht="14.65" thickBot="1" x14ac:dyDescent="0.5">
      <c r="A3" s="141" t="s">
        <v>50</v>
      </c>
      <c r="B3" s="143" t="s">
        <v>30</v>
      </c>
      <c r="C3" s="358" t="s">
        <v>53</v>
      </c>
      <c r="D3" s="359"/>
    </row>
    <row r="4" spans="1:4" x14ac:dyDescent="0.45">
      <c r="A4" s="141" t="s">
        <v>51</v>
      </c>
      <c r="B4" s="144">
        <v>62</v>
      </c>
      <c r="C4" s="381"/>
      <c r="D4" s="361"/>
    </row>
    <row r="5" spans="1:4" ht="43.15" thickBot="1" x14ac:dyDescent="0.5">
      <c r="A5" s="142" t="s">
        <v>52</v>
      </c>
      <c r="B5" s="145">
        <v>7.6</v>
      </c>
      <c r="C5" s="381"/>
      <c r="D5" s="361"/>
    </row>
    <row r="6" spans="1:4" ht="28.9" thickBot="1" x14ac:dyDescent="0.5">
      <c r="A6" s="147" t="s">
        <v>56</v>
      </c>
      <c r="B6" s="146">
        <f>B5*B4</f>
        <v>471.2</v>
      </c>
      <c r="C6" s="382"/>
      <c r="D6" s="363"/>
    </row>
    <row r="7" spans="1:4" x14ac:dyDescent="0.45">
      <c r="A7" s="364" t="s">
        <v>54</v>
      </c>
      <c r="B7" s="366" t="s">
        <v>168</v>
      </c>
      <c r="C7" s="367"/>
      <c r="D7" s="368"/>
    </row>
    <row r="8" spans="1:4" ht="14.65" thickBot="1" x14ac:dyDescent="0.5">
      <c r="A8" s="365"/>
      <c r="B8" s="369"/>
      <c r="C8" s="370"/>
      <c r="D8" s="371"/>
    </row>
    <row r="9" spans="1:4" ht="14.65" thickBot="1" x14ac:dyDescent="0.5"/>
    <row r="10" spans="1:4" ht="18" x14ac:dyDescent="0.45">
      <c r="A10" s="372" t="s">
        <v>171</v>
      </c>
      <c r="B10" s="373"/>
      <c r="C10" s="373"/>
      <c r="D10" s="374"/>
    </row>
    <row r="11" spans="1:4" ht="42.75" x14ac:dyDescent="0.45">
      <c r="A11" s="127" t="s">
        <v>13</v>
      </c>
      <c r="B11" s="27" t="s">
        <v>188</v>
      </c>
      <c r="C11" s="27" t="s">
        <v>187</v>
      </c>
      <c r="D11" s="128" t="s">
        <v>14</v>
      </c>
    </row>
    <row r="12" spans="1:4" x14ac:dyDescent="0.45">
      <c r="A12" s="129" t="s">
        <v>45</v>
      </c>
      <c r="B12" s="88">
        <v>2</v>
      </c>
      <c r="C12" s="121">
        <v>942.4</v>
      </c>
      <c r="D12" s="130" t="s">
        <v>126</v>
      </c>
    </row>
    <row r="13" spans="1:4" x14ac:dyDescent="0.45">
      <c r="A13" s="129" t="s">
        <v>46</v>
      </c>
      <c r="B13" s="88">
        <v>5</v>
      </c>
      <c r="C13" s="121">
        <v>2284.8000000000002</v>
      </c>
      <c r="D13" s="130" t="s">
        <v>58</v>
      </c>
    </row>
    <row r="14" spans="1:4" x14ac:dyDescent="0.45">
      <c r="A14" s="131"/>
      <c r="B14" s="88"/>
      <c r="C14" s="121"/>
      <c r="D14" s="130"/>
    </row>
    <row r="15" spans="1:4" x14ac:dyDescent="0.45">
      <c r="A15" s="131"/>
      <c r="B15" s="88"/>
      <c r="C15" s="121"/>
      <c r="D15" s="130"/>
    </row>
    <row r="16" spans="1:4" x14ac:dyDescent="0.45">
      <c r="A16" s="131"/>
      <c r="B16" s="88"/>
      <c r="C16" s="121"/>
      <c r="D16" s="130"/>
    </row>
    <row r="17" spans="1:4" x14ac:dyDescent="0.45">
      <c r="A17" s="131"/>
      <c r="B17" s="88"/>
      <c r="C17" s="121"/>
      <c r="D17" s="130"/>
    </row>
    <row r="18" spans="1:4" x14ac:dyDescent="0.45">
      <c r="A18" s="131"/>
      <c r="B18" s="88"/>
      <c r="C18" s="121"/>
      <c r="D18" s="130"/>
    </row>
    <row r="19" spans="1:4" x14ac:dyDescent="0.45">
      <c r="A19" s="131"/>
      <c r="B19" s="88"/>
      <c r="C19" s="121"/>
      <c r="D19" s="130"/>
    </row>
    <row r="20" spans="1:4" x14ac:dyDescent="0.45">
      <c r="A20" s="131"/>
      <c r="B20" s="88"/>
      <c r="C20" s="121"/>
      <c r="D20" s="130"/>
    </row>
    <row r="21" spans="1:4" x14ac:dyDescent="0.45">
      <c r="A21" s="131"/>
      <c r="B21" s="88"/>
      <c r="C21" s="121"/>
      <c r="D21" s="130"/>
    </row>
    <row r="22" spans="1:4" x14ac:dyDescent="0.45">
      <c r="A22" s="131"/>
      <c r="B22" s="88"/>
      <c r="C22" s="121"/>
      <c r="D22" s="130"/>
    </row>
    <row r="23" spans="1:4" x14ac:dyDescent="0.45">
      <c r="A23" s="131"/>
      <c r="B23" s="88"/>
      <c r="C23" s="121"/>
      <c r="D23" s="130"/>
    </row>
    <row r="24" spans="1:4" x14ac:dyDescent="0.45">
      <c r="A24" s="131"/>
      <c r="B24" s="88"/>
      <c r="C24" s="121"/>
      <c r="D24" s="130"/>
    </row>
    <row r="25" spans="1:4" x14ac:dyDescent="0.45">
      <c r="A25" s="131"/>
      <c r="B25" s="88"/>
      <c r="C25" s="121"/>
      <c r="D25" s="130"/>
    </row>
    <row r="26" spans="1:4" x14ac:dyDescent="0.45">
      <c r="A26" s="131"/>
      <c r="B26" s="88"/>
      <c r="C26" s="121"/>
      <c r="D26" s="130"/>
    </row>
    <row r="27" spans="1:4" x14ac:dyDescent="0.45">
      <c r="A27" s="131"/>
      <c r="B27" s="88"/>
      <c r="C27" s="121"/>
      <c r="D27" s="130"/>
    </row>
    <row r="28" spans="1:4" ht="14.65" thickBot="1" x14ac:dyDescent="0.5">
      <c r="A28" s="163"/>
      <c r="B28" s="164"/>
      <c r="C28" s="165"/>
      <c r="D28" s="172"/>
    </row>
    <row r="29" spans="1:4" ht="42.75" x14ac:dyDescent="0.45">
      <c r="A29" s="156" t="s">
        <v>77</v>
      </c>
      <c r="B29" s="173">
        <f>SUM(B12:B28)</f>
        <v>7</v>
      </c>
      <c r="C29" s="158">
        <f>SUM(C12:C28)</f>
        <v>3227.2000000000003</v>
      </c>
      <c r="D29" s="171"/>
    </row>
    <row r="30" spans="1:4" ht="27.75" customHeight="1" thickBot="1" x14ac:dyDescent="0.5">
      <c r="A30" s="348" t="s">
        <v>78</v>
      </c>
      <c r="B30" s="349"/>
      <c r="C30" s="169">
        <f>C29/B6</f>
        <v>6.848896434634975</v>
      </c>
      <c r="D30" s="170"/>
    </row>
  </sheetData>
  <mergeCells count="7">
    <mergeCell ref="A10:D10"/>
    <mergeCell ref="A30:B30"/>
    <mergeCell ref="A1:D2"/>
    <mergeCell ref="C3:D3"/>
    <mergeCell ref="C4:D6"/>
    <mergeCell ref="A7:A8"/>
    <mergeCell ref="B7:D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C11" sqref="C11"/>
    </sheetView>
  </sheetViews>
  <sheetFormatPr defaultRowHeight="14.25" x14ac:dyDescent="0.45"/>
  <cols>
    <col min="1" max="1" width="32.9296875" style="5" bestFit="1" customWidth="1"/>
    <col min="2" max="2" width="21.19921875" style="5" customWidth="1"/>
    <col min="3" max="3" width="23.46484375" style="5" customWidth="1"/>
    <col min="4" max="4" width="57.33203125" style="5" customWidth="1"/>
    <col min="5" max="16384" width="9.06640625" style="5"/>
  </cols>
  <sheetData>
    <row r="1" spans="1:4" x14ac:dyDescent="0.45">
      <c r="A1" s="375" t="s">
        <v>169</v>
      </c>
      <c r="B1" s="376"/>
      <c r="C1" s="376"/>
      <c r="D1" s="377"/>
    </row>
    <row r="2" spans="1:4" ht="14.65" thickBot="1" x14ac:dyDescent="0.5">
      <c r="A2" s="378"/>
      <c r="B2" s="379"/>
      <c r="C2" s="379"/>
      <c r="D2" s="380"/>
    </row>
    <row r="3" spans="1:4" ht="14.65" thickBot="1" x14ac:dyDescent="0.5">
      <c r="A3" s="141" t="s">
        <v>50</v>
      </c>
      <c r="B3" s="143" t="s">
        <v>30</v>
      </c>
      <c r="C3" s="385" t="s">
        <v>53</v>
      </c>
      <c r="D3" s="386"/>
    </row>
    <row r="4" spans="1:4" x14ac:dyDescent="0.45">
      <c r="A4" s="141" t="s">
        <v>51</v>
      </c>
      <c r="B4" s="144">
        <v>62</v>
      </c>
      <c r="C4" s="381"/>
      <c r="D4" s="361"/>
    </row>
    <row r="5" spans="1:4" ht="43.15" thickBot="1" x14ac:dyDescent="0.5">
      <c r="A5" s="142" t="s">
        <v>52</v>
      </c>
      <c r="B5" s="145">
        <v>7.6</v>
      </c>
      <c r="C5" s="381"/>
      <c r="D5" s="361"/>
    </row>
    <row r="6" spans="1:4" ht="28.9" thickBot="1" x14ac:dyDescent="0.5">
      <c r="A6" s="147" t="s">
        <v>56</v>
      </c>
      <c r="B6" s="146">
        <f>B5*B4</f>
        <v>471.2</v>
      </c>
      <c r="C6" s="382"/>
      <c r="D6" s="363"/>
    </row>
    <row r="7" spans="1:4" x14ac:dyDescent="0.45">
      <c r="A7" s="364" t="s">
        <v>54</v>
      </c>
      <c r="B7" s="366" t="s">
        <v>69</v>
      </c>
      <c r="C7" s="367"/>
      <c r="D7" s="368"/>
    </row>
    <row r="8" spans="1:4" ht="14.65" thickBot="1" x14ac:dyDescent="0.5">
      <c r="A8" s="365"/>
      <c r="B8" s="369"/>
      <c r="C8" s="370"/>
      <c r="D8" s="371"/>
    </row>
    <row r="9" spans="1:4" ht="14.65" thickBot="1" x14ac:dyDescent="0.5"/>
    <row r="10" spans="1:4" ht="18" x14ac:dyDescent="0.45">
      <c r="A10" s="372" t="s">
        <v>60</v>
      </c>
      <c r="B10" s="373"/>
      <c r="C10" s="373"/>
      <c r="D10" s="374"/>
    </row>
    <row r="11" spans="1:4" ht="42.75" x14ac:dyDescent="0.45">
      <c r="A11" s="127" t="s">
        <v>13</v>
      </c>
      <c r="B11" s="27" t="s">
        <v>66</v>
      </c>
      <c r="C11" s="27" t="s">
        <v>187</v>
      </c>
      <c r="D11" s="128" t="s">
        <v>14</v>
      </c>
    </row>
    <row r="12" spans="1:4" x14ac:dyDescent="0.45">
      <c r="A12" s="129" t="s">
        <v>44</v>
      </c>
      <c r="B12" s="88">
        <v>1</v>
      </c>
      <c r="C12" s="121">
        <v>456</v>
      </c>
      <c r="D12" s="130" t="s">
        <v>65</v>
      </c>
    </row>
    <row r="13" spans="1:4" x14ac:dyDescent="0.45">
      <c r="A13" s="129" t="s">
        <v>63</v>
      </c>
      <c r="B13" s="88">
        <v>2</v>
      </c>
      <c r="C13" s="121">
        <v>942.4</v>
      </c>
      <c r="D13" s="130" t="s">
        <v>64</v>
      </c>
    </row>
    <row r="14" spans="1:4" x14ac:dyDescent="0.45">
      <c r="A14" s="129" t="s">
        <v>61</v>
      </c>
      <c r="B14" s="88">
        <v>5</v>
      </c>
      <c r="C14" s="121">
        <v>2284.8000000000002</v>
      </c>
      <c r="D14" s="130" t="s">
        <v>62</v>
      </c>
    </row>
    <row r="15" spans="1:4" x14ac:dyDescent="0.45">
      <c r="A15" s="131"/>
      <c r="B15" s="88"/>
      <c r="C15" s="121"/>
      <c r="D15" s="130"/>
    </row>
    <row r="16" spans="1:4" x14ac:dyDescent="0.45">
      <c r="A16" s="131"/>
      <c r="B16" s="88"/>
      <c r="C16" s="121"/>
      <c r="D16" s="130"/>
    </row>
    <row r="17" spans="1:4" x14ac:dyDescent="0.45">
      <c r="A17" s="131"/>
      <c r="B17" s="88"/>
      <c r="C17" s="121"/>
      <c r="D17" s="130"/>
    </row>
    <row r="18" spans="1:4" x14ac:dyDescent="0.45">
      <c r="A18" s="131"/>
      <c r="B18" s="88"/>
      <c r="C18" s="121"/>
      <c r="D18" s="130"/>
    </row>
    <row r="19" spans="1:4" x14ac:dyDescent="0.45">
      <c r="A19" s="131"/>
      <c r="B19" s="88"/>
      <c r="C19" s="121"/>
      <c r="D19" s="130"/>
    </row>
    <row r="20" spans="1:4" x14ac:dyDescent="0.45">
      <c r="A20" s="131"/>
      <c r="B20" s="88"/>
      <c r="C20" s="121"/>
      <c r="D20" s="130"/>
    </row>
    <row r="21" spans="1:4" x14ac:dyDescent="0.45">
      <c r="A21" s="131"/>
      <c r="B21" s="88"/>
      <c r="C21" s="121"/>
      <c r="D21" s="130"/>
    </row>
    <row r="22" spans="1:4" x14ac:dyDescent="0.45">
      <c r="A22" s="131"/>
      <c r="B22" s="88"/>
      <c r="C22" s="121"/>
      <c r="D22" s="130"/>
    </row>
    <row r="23" spans="1:4" x14ac:dyDescent="0.45">
      <c r="A23" s="131"/>
      <c r="B23" s="88"/>
      <c r="C23" s="121"/>
      <c r="D23" s="130"/>
    </row>
    <row r="24" spans="1:4" x14ac:dyDescent="0.45">
      <c r="A24" s="131"/>
      <c r="B24" s="88"/>
      <c r="C24" s="121"/>
      <c r="D24" s="130"/>
    </row>
    <row r="25" spans="1:4" x14ac:dyDescent="0.45">
      <c r="A25" s="131"/>
      <c r="B25" s="88"/>
      <c r="C25" s="121"/>
      <c r="D25" s="130"/>
    </row>
    <row r="26" spans="1:4" x14ac:dyDescent="0.45">
      <c r="A26" s="131"/>
      <c r="B26" s="88"/>
      <c r="C26" s="121"/>
      <c r="D26" s="130"/>
    </row>
    <row r="27" spans="1:4" x14ac:dyDescent="0.45">
      <c r="A27" s="131"/>
      <c r="B27" s="88"/>
      <c r="C27" s="121"/>
      <c r="D27" s="130"/>
    </row>
    <row r="28" spans="1:4" x14ac:dyDescent="0.45">
      <c r="A28" s="131"/>
      <c r="B28" s="88"/>
      <c r="C28" s="121"/>
      <c r="D28" s="130"/>
    </row>
    <row r="29" spans="1:4" ht="14.65" thickBot="1" x14ac:dyDescent="0.5">
      <c r="A29" s="163"/>
      <c r="B29" s="164"/>
      <c r="C29" s="165"/>
      <c r="D29" s="172"/>
    </row>
    <row r="30" spans="1:4" ht="28.9" thickBot="1" x14ac:dyDescent="0.5">
      <c r="A30" s="156" t="s">
        <v>79</v>
      </c>
      <c r="B30" s="157">
        <f>SUM(B12:B29)</f>
        <v>8</v>
      </c>
      <c r="C30" s="158">
        <f>SUM(C12:C29)</f>
        <v>3683.2000000000003</v>
      </c>
      <c r="D30" s="171"/>
    </row>
    <row r="31" spans="1:4" ht="28.9" customHeight="1" thickBot="1" x14ac:dyDescent="0.5">
      <c r="A31" s="383" t="s">
        <v>80</v>
      </c>
      <c r="B31" s="384"/>
      <c r="C31" s="154">
        <f>C30/B6</f>
        <v>7.816638370118846</v>
      </c>
      <c r="D31" s="174"/>
    </row>
  </sheetData>
  <mergeCells count="7">
    <mergeCell ref="A7:A8"/>
    <mergeCell ref="B7:D8"/>
    <mergeCell ref="A10:D10"/>
    <mergeCell ref="A31:B31"/>
    <mergeCell ref="A1:D2"/>
    <mergeCell ref="C3:D3"/>
    <mergeCell ref="C4:D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C11" sqref="C11"/>
    </sheetView>
  </sheetViews>
  <sheetFormatPr defaultRowHeight="14.25" x14ac:dyDescent="0.45"/>
  <cols>
    <col min="1" max="1" width="32.9296875" style="5" bestFit="1" customWidth="1"/>
    <col min="2" max="2" width="21.19921875" style="5" customWidth="1"/>
    <col min="3" max="3" width="23.46484375" style="5" customWidth="1"/>
    <col min="4" max="4" width="57.33203125" style="5" customWidth="1"/>
    <col min="5" max="5" width="21.19921875" style="5" customWidth="1"/>
    <col min="6" max="16384" width="9.06640625" style="5"/>
  </cols>
  <sheetData>
    <row r="1" spans="1:5" x14ac:dyDescent="0.45">
      <c r="A1" s="375" t="s">
        <v>172</v>
      </c>
      <c r="B1" s="376"/>
      <c r="C1" s="376"/>
      <c r="D1" s="377"/>
    </row>
    <row r="2" spans="1:5" ht="14.65" thickBot="1" x14ac:dyDescent="0.5">
      <c r="A2" s="378"/>
      <c r="B2" s="379"/>
      <c r="C2" s="379"/>
      <c r="D2" s="380"/>
    </row>
    <row r="3" spans="1:5" ht="14.65" thickBot="1" x14ac:dyDescent="0.5">
      <c r="A3" s="141" t="s">
        <v>50</v>
      </c>
      <c r="B3" s="143" t="s">
        <v>30</v>
      </c>
      <c r="C3" s="385" t="s">
        <v>53</v>
      </c>
      <c r="D3" s="386"/>
    </row>
    <row r="4" spans="1:5" x14ac:dyDescent="0.45">
      <c r="A4" s="141" t="s">
        <v>51</v>
      </c>
      <c r="B4" s="144">
        <v>62</v>
      </c>
      <c r="C4" s="381"/>
      <c r="D4" s="361"/>
    </row>
    <row r="5" spans="1:5" ht="43.15" thickBot="1" x14ac:dyDescent="0.5">
      <c r="A5" s="142" t="s">
        <v>52</v>
      </c>
      <c r="B5" s="145">
        <v>7.6</v>
      </c>
      <c r="C5" s="381"/>
      <c r="D5" s="361"/>
    </row>
    <row r="6" spans="1:5" ht="28.9" thickBot="1" x14ac:dyDescent="0.5">
      <c r="A6" s="147" t="s">
        <v>56</v>
      </c>
      <c r="B6" s="146">
        <f>B5*B4</f>
        <v>471.2</v>
      </c>
      <c r="C6" s="382"/>
      <c r="D6" s="363"/>
    </row>
    <row r="7" spans="1:5" x14ac:dyDescent="0.45">
      <c r="A7" s="364" t="s">
        <v>54</v>
      </c>
      <c r="B7" s="366" t="s">
        <v>174</v>
      </c>
      <c r="C7" s="367"/>
      <c r="D7" s="368"/>
    </row>
    <row r="8" spans="1:5" ht="14.65" thickBot="1" x14ac:dyDescent="0.5">
      <c r="A8" s="365"/>
      <c r="B8" s="369"/>
      <c r="C8" s="370"/>
      <c r="D8" s="371"/>
    </row>
    <row r="9" spans="1:5" ht="14.65" thickBot="1" x14ac:dyDescent="0.5"/>
    <row r="10" spans="1:5" ht="18" x14ac:dyDescent="0.45">
      <c r="A10" s="372" t="s">
        <v>173</v>
      </c>
      <c r="B10" s="373"/>
      <c r="C10" s="373"/>
      <c r="D10" s="373"/>
      <c r="E10" s="374"/>
    </row>
    <row r="11" spans="1:5" ht="42.75" x14ac:dyDescent="0.45">
      <c r="A11" s="127" t="s">
        <v>13</v>
      </c>
      <c r="B11" s="27" t="s">
        <v>67</v>
      </c>
      <c r="C11" s="27" t="s">
        <v>187</v>
      </c>
      <c r="D11" s="128" t="s">
        <v>14</v>
      </c>
      <c r="E11" s="148" t="s">
        <v>71</v>
      </c>
    </row>
    <row r="12" spans="1:5" x14ac:dyDescent="0.45">
      <c r="A12" s="129" t="s">
        <v>44</v>
      </c>
      <c r="B12" s="88">
        <v>1</v>
      </c>
      <c r="C12" s="121">
        <v>456</v>
      </c>
      <c r="D12" s="135" t="s">
        <v>73</v>
      </c>
      <c r="E12" s="149">
        <v>35874</v>
      </c>
    </row>
    <row r="13" spans="1:5" x14ac:dyDescent="0.45">
      <c r="A13" s="129" t="s">
        <v>185</v>
      </c>
      <c r="B13" s="88">
        <v>1</v>
      </c>
      <c r="C13" s="121">
        <v>400.1</v>
      </c>
      <c r="D13" s="135" t="s">
        <v>72</v>
      </c>
      <c r="E13" s="149">
        <v>36739</v>
      </c>
    </row>
    <row r="14" spans="1:5" x14ac:dyDescent="0.45">
      <c r="A14" s="129" t="s">
        <v>184</v>
      </c>
      <c r="B14" s="88">
        <v>1</v>
      </c>
      <c r="C14" s="121">
        <v>456</v>
      </c>
      <c r="D14" s="135" t="s">
        <v>74</v>
      </c>
      <c r="E14" s="149">
        <v>36260</v>
      </c>
    </row>
    <row r="15" spans="1:5" x14ac:dyDescent="0.45">
      <c r="A15" s="131"/>
      <c r="B15" s="88"/>
      <c r="C15" s="121"/>
      <c r="D15" s="135"/>
      <c r="E15" s="150"/>
    </row>
    <row r="16" spans="1:5" x14ac:dyDescent="0.45">
      <c r="A16" s="131"/>
      <c r="B16" s="88"/>
      <c r="C16" s="121"/>
      <c r="D16" s="135"/>
      <c r="E16" s="150"/>
    </row>
    <row r="17" spans="1:5" x14ac:dyDescent="0.45">
      <c r="A17" s="131"/>
      <c r="B17" s="88"/>
      <c r="C17" s="121"/>
      <c r="D17" s="135"/>
      <c r="E17" s="150"/>
    </row>
    <row r="18" spans="1:5" x14ac:dyDescent="0.45">
      <c r="A18" s="131"/>
      <c r="B18" s="88"/>
      <c r="C18" s="121"/>
      <c r="D18" s="135"/>
      <c r="E18" s="150"/>
    </row>
    <row r="19" spans="1:5" x14ac:dyDescent="0.45">
      <c r="A19" s="131"/>
      <c r="B19" s="88"/>
      <c r="C19" s="121"/>
      <c r="D19" s="135"/>
      <c r="E19" s="150"/>
    </row>
    <row r="20" spans="1:5" x14ac:dyDescent="0.45">
      <c r="A20" s="131"/>
      <c r="B20" s="88"/>
      <c r="C20" s="121"/>
      <c r="D20" s="135"/>
      <c r="E20" s="150"/>
    </row>
    <row r="21" spans="1:5" x14ac:dyDescent="0.45">
      <c r="A21" s="131"/>
      <c r="B21" s="88"/>
      <c r="C21" s="121"/>
      <c r="D21" s="135"/>
      <c r="E21" s="150"/>
    </row>
    <row r="22" spans="1:5" x14ac:dyDescent="0.45">
      <c r="A22" s="131"/>
      <c r="B22" s="88"/>
      <c r="C22" s="121"/>
      <c r="D22" s="135"/>
      <c r="E22" s="150"/>
    </row>
    <row r="23" spans="1:5" x14ac:dyDescent="0.45">
      <c r="A23" s="131"/>
      <c r="B23" s="88"/>
      <c r="C23" s="121"/>
      <c r="D23" s="135"/>
      <c r="E23" s="150"/>
    </row>
    <row r="24" spans="1:5" x14ac:dyDescent="0.45">
      <c r="A24" s="131"/>
      <c r="B24" s="88"/>
      <c r="C24" s="121"/>
      <c r="D24" s="135"/>
      <c r="E24" s="150"/>
    </row>
    <row r="25" spans="1:5" x14ac:dyDescent="0.45">
      <c r="A25" s="131"/>
      <c r="B25" s="88"/>
      <c r="C25" s="121"/>
      <c r="D25" s="135"/>
      <c r="E25" s="150"/>
    </row>
    <row r="26" spans="1:5" x14ac:dyDescent="0.45">
      <c r="A26" s="131"/>
      <c r="B26" s="88"/>
      <c r="C26" s="121"/>
      <c r="D26" s="135"/>
      <c r="E26" s="150"/>
    </row>
    <row r="27" spans="1:5" x14ac:dyDescent="0.45">
      <c r="A27" s="131"/>
      <c r="B27" s="88"/>
      <c r="C27" s="121"/>
      <c r="D27" s="135"/>
      <c r="E27" s="150"/>
    </row>
    <row r="28" spans="1:5" x14ac:dyDescent="0.45">
      <c r="A28" s="131"/>
      <c r="B28" s="88"/>
      <c r="C28" s="121"/>
      <c r="D28" s="135"/>
      <c r="E28" s="150"/>
    </row>
    <row r="29" spans="1:5" ht="14.65" thickBot="1" x14ac:dyDescent="0.5">
      <c r="A29" s="163"/>
      <c r="B29" s="164"/>
      <c r="C29" s="165"/>
      <c r="D29" s="166"/>
      <c r="E29" s="167"/>
    </row>
    <row r="30" spans="1:5" ht="28.9" thickBot="1" x14ac:dyDescent="0.5">
      <c r="A30" s="156" t="s">
        <v>81</v>
      </c>
      <c r="B30" s="157">
        <f>SUM(B12:B29)</f>
        <v>3</v>
      </c>
      <c r="C30" s="158">
        <f>SUM(C12:C29)</f>
        <v>1312.1</v>
      </c>
      <c r="D30" s="171"/>
      <c r="E30" s="176"/>
    </row>
    <row r="31" spans="1:5" ht="28.9" customHeight="1" thickBot="1" x14ac:dyDescent="0.5">
      <c r="A31" s="383" t="s">
        <v>82</v>
      </c>
      <c r="B31" s="384"/>
      <c r="C31" s="175">
        <f>C30/B6</f>
        <v>2.7845925297113752</v>
      </c>
      <c r="D31" s="177"/>
      <c r="E31" s="177"/>
    </row>
  </sheetData>
  <mergeCells count="7">
    <mergeCell ref="A31:B31"/>
    <mergeCell ref="A1:D2"/>
    <mergeCell ref="C3:D3"/>
    <mergeCell ref="C4:D6"/>
    <mergeCell ref="A7:A8"/>
    <mergeCell ref="B7:D8"/>
    <mergeCell ref="A10:E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E31" sqref="E31"/>
    </sheetView>
  </sheetViews>
  <sheetFormatPr defaultRowHeight="14.25" x14ac:dyDescent="0.45"/>
  <cols>
    <col min="1" max="1" width="32.9296875" style="5" bestFit="1" customWidth="1"/>
    <col min="2" max="3" width="21.19921875" style="5" customWidth="1"/>
    <col min="4" max="4" width="23.46484375" style="5" customWidth="1"/>
    <col min="5" max="5" width="57.33203125" style="5" customWidth="1"/>
    <col min="6" max="6" width="26.53125" style="5" customWidth="1"/>
    <col min="7" max="7" width="29.33203125" style="5" customWidth="1"/>
    <col min="8" max="16384" width="9.06640625" style="5"/>
  </cols>
  <sheetData>
    <row r="1" spans="1:7" x14ac:dyDescent="0.45">
      <c r="A1" s="375" t="s">
        <v>157</v>
      </c>
      <c r="B1" s="376"/>
      <c r="C1" s="376"/>
      <c r="D1" s="376"/>
      <c r="E1" s="377"/>
    </row>
    <row r="2" spans="1:7" ht="14.65" thickBot="1" x14ac:dyDescent="0.5">
      <c r="A2" s="378"/>
      <c r="B2" s="379"/>
      <c r="C2" s="379"/>
      <c r="D2" s="379"/>
      <c r="E2" s="380"/>
    </row>
    <row r="3" spans="1:7" ht="14.65" thickBot="1" x14ac:dyDescent="0.5">
      <c r="A3" s="141" t="s">
        <v>50</v>
      </c>
      <c r="B3" s="143" t="s">
        <v>30</v>
      </c>
      <c r="C3" s="385" t="s">
        <v>88</v>
      </c>
      <c r="D3" s="403"/>
      <c r="E3" s="386"/>
    </row>
    <row r="4" spans="1:7" x14ac:dyDescent="0.45">
      <c r="A4" s="141" t="s">
        <v>51</v>
      </c>
      <c r="B4" s="144">
        <v>62</v>
      </c>
      <c r="C4" s="394"/>
      <c r="D4" s="395"/>
      <c r="E4" s="396"/>
    </row>
    <row r="5" spans="1:7" ht="43.15" thickBot="1" x14ac:dyDescent="0.5">
      <c r="A5" s="142" t="s">
        <v>52</v>
      </c>
      <c r="B5" s="145">
        <v>7.6</v>
      </c>
      <c r="C5" s="397"/>
      <c r="D5" s="398"/>
      <c r="E5" s="399"/>
    </row>
    <row r="6" spans="1:7" ht="28.9" thickBot="1" x14ac:dyDescent="0.5">
      <c r="A6" s="147" t="s">
        <v>56</v>
      </c>
      <c r="B6" s="146">
        <f>B5*B4</f>
        <v>471.2</v>
      </c>
      <c r="C6" s="400"/>
      <c r="D6" s="401"/>
      <c r="E6" s="402"/>
    </row>
    <row r="7" spans="1:7" ht="14.25" customHeight="1" x14ac:dyDescent="0.45">
      <c r="A7" s="364" t="s">
        <v>54</v>
      </c>
      <c r="B7" s="390" t="s">
        <v>89</v>
      </c>
      <c r="C7" s="390"/>
      <c r="D7" s="390"/>
      <c r="E7" s="391"/>
    </row>
    <row r="8" spans="1:7" ht="58.5" customHeight="1" thickBot="1" x14ac:dyDescent="0.5">
      <c r="A8" s="365"/>
      <c r="B8" s="392"/>
      <c r="C8" s="392"/>
      <c r="D8" s="392"/>
      <c r="E8" s="393"/>
    </row>
    <row r="9" spans="1:7" ht="14.65" thickBot="1" x14ac:dyDescent="0.5"/>
    <row r="10" spans="1:7" ht="18" x14ac:dyDescent="0.45">
      <c r="A10" s="372" t="s">
        <v>175</v>
      </c>
      <c r="B10" s="373"/>
      <c r="C10" s="373"/>
      <c r="D10" s="373"/>
      <c r="E10" s="373"/>
      <c r="F10" s="373"/>
      <c r="G10" s="374"/>
    </row>
    <row r="11" spans="1:7" ht="42.75" x14ac:dyDescent="0.45">
      <c r="A11" s="127" t="s">
        <v>13</v>
      </c>
      <c r="B11" s="27" t="s">
        <v>68</v>
      </c>
      <c r="C11" s="27" t="s">
        <v>83</v>
      </c>
      <c r="D11" s="27" t="s">
        <v>187</v>
      </c>
      <c r="E11" s="128" t="s">
        <v>14</v>
      </c>
      <c r="F11" s="151" t="s">
        <v>15</v>
      </c>
      <c r="G11" s="152" t="s">
        <v>75</v>
      </c>
    </row>
    <row r="12" spans="1:7" x14ac:dyDescent="0.45">
      <c r="A12" s="129" t="s">
        <v>44</v>
      </c>
      <c r="B12" s="88">
        <v>1</v>
      </c>
      <c r="C12" s="88"/>
      <c r="D12" s="121">
        <v>456</v>
      </c>
      <c r="E12" s="135" t="s">
        <v>65</v>
      </c>
      <c r="F12" s="134"/>
      <c r="G12" s="150"/>
    </row>
    <row r="13" spans="1:7" x14ac:dyDescent="0.45">
      <c r="A13" s="129" t="s">
        <v>63</v>
      </c>
      <c r="B13" s="88">
        <v>2</v>
      </c>
      <c r="C13" s="88"/>
      <c r="D13" s="121">
        <v>942.4</v>
      </c>
      <c r="E13" s="135" t="s">
        <v>64</v>
      </c>
      <c r="F13" s="134"/>
      <c r="G13" s="150"/>
    </row>
    <row r="14" spans="1:7" x14ac:dyDescent="0.45">
      <c r="A14" s="129" t="s">
        <v>61</v>
      </c>
      <c r="B14" s="88">
        <v>1</v>
      </c>
      <c r="C14" s="88">
        <v>1</v>
      </c>
      <c r="D14" s="121">
        <v>471.2</v>
      </c>
      <c r="E14" s="135" t="s">
        <v>62</v>
      </c>
      <c r="F14" s="134" t="s">
        <v>87</v>
      </c>
      <c r="G14" s="150"/>
    </row>
    <row r="15" spans="1:7" x14ac:dyDescent="0.45">
      <c r="A15" s="131"/>
      <c r="B15" s="88"/>
      <c r="C15" s="88"/>
      <c r="D15" s="121"/>
      <c r="E15" s="135"/>
      <c r="F15" s="134"/>
      <c r="G15" s="150"/>
    </row>
    <row r="16" spans="1:7" x14ac:dyDescent="0.45">
      <c r="A16" s="131"/>
      <c r="B16" s="88"/>
      <c r="C16" s="88"/>
      <c r="D16" s="121"/>
      <c r="E16" s="135"/>
      <c r="F16" s="134"/>
      <c r="G16" s="150"/>
    </row>
    <row r="17" spans="1:7" x14ac:dyDescent="0.45">
      <c r="A17" s="131"/>
      <c r="B17" s="88"/>
      <c r="C17" s="88"/>
      <c r="D17" s="121"/>
      <c r="E17" s="135"/>
      <c r="F17" s="134"/>
      <c r="G17" s="150"/>
    </row>
    <row r="18" spans="1:7" x14ac:dyDescent="0.45">
      <c r="A18" s="131"/>
      <c r="B18" s="88"/>
      <c r="C18" s="88"/>
      <c r="D18" s="121"/>
      <c r="E18" s="135"/>
      <c r="F18" s="134"/>
      <c r="G18" s="150"/>
    </row>
    <row r="19" spans="1:7" x14ac:dyDescent="0.45">
      <c r="A19" s="131"/>
      <c r="B19" s="88"/>
      <c r="C19" s="88"/>
      <c r="D19" s="121"/>
      <c r="E19" s="135"/>
      <c r="F19" s="134"/>
      <c r="G19" s="150"/>
    </row>
    <row r="20" spans="1:7" x14ac:dyDescent="0.45">
      <c r="A20" s="131"/>
      <c r="B20" s="88"/>
      <c r="C20" s="88"/>
      <c r="D20" s="121"/>
      <c r="E20" s="135"/>
      <c r="F20" s="134"/>
      <c r="G20" s="150"/>
    </row>
    <row r="21" spans="1:7" x14ac:dyDescent="0.45">
      <c r="A21" s="131"/>
      <c r="B21" s="88"/>
      <c r="C21" s="88"/>
      <c r="D21" s="121"/>
      <c r="E21" s="135"/>
      <c r="F21" s="134"/>
      <c r="G21" s="150"/>
    </row>
    <row r="22" spans="1:7" x14ac:dyDescent="0.45">
      <c r="A22" s="131"/>
      <c r="B22" s="88"/>
      <c r="C22" s="88"/>
      <c r="D22" s="121"/>
      <c r="E22" s="135"/>
      <c r="F22" s="134"/>
      <c r="G22" s="150"/>
    </row>
    <row r="23" spans="1:7" x14ac:dyDescent="0.45">
      <c r="A23" s="131"/>
      <c r="B23" s="88"/>
      <c r="C23" s="88"/>
      <c r="D23" s="121"/>
      <c r="E23" s="135"/>
      <c r="F23" s="134"/>
      <c r="G23" s="150"/>
    </row>
    <row r="24" spans="1:7" x14ac:dyDescent="0.45">
      <c r="A24" s="131"/>
      <c r="B24" s="88"/>
      <c r="C24" s="88"/>
      <c r="D24" s="121"/>
      <c r="E24" s="135"/>
      <c r="F24" s="134"/>
      <c r="G24" s="150"/>
    </row>
    <row r="25" spans="1:7" x14ac:dyDescent="0.45">
      <c r="A25" s="131"/>
      <c r="B25" s="88"/>
      <c r="C25" s="88"/>
      <c r="D25" s="121"/>
      <c r="E25" s="135"/>
      <c r="F25" s="134"/>
      <c r="G25" s="150"/>
    </row>
    <row r="26" spans="1:7" x14ac:dyDescent="0.45">
      <c r="A26" s="131"/>
      <c r="B26" s="88"/>
      <c r="C26" s="88"/>
      <c r="D26" s="121"/>
      <c r="E26" s="135"/>
      <c r="F26" s="134"/>
      <c r="G26" s="150"/>
    </row>
    <row r="27" spans="1:7" x14ac:dyDescent="0.45">
      <c r="A27" s="131"/>
      <c r="B27" s="88"/>
      <c r="C27" s="88"/>
      <c r="D27" s="121"/>
      <c r="E27" s="135"/>
      <c r="F27" s="134"/>
      <c r="G27" s="150"/>
    </row>
    <row r="28" spans="1:7" x14ac:dyDescent="0.45">
      <c r="A28" s="131"/>
      <c r="B28" s="88"/>
      <c r="C28" s="88"/>
      <c r="D28" s="121"/>
      <c r="E28" s="135"/>
      <c r="F28" s="134"/>
      <c r="G28" s="150"/>
    </row>
    <row r="29" spans="1:7" ht="14.65" thickBot="1" x14ac:dyDescent="0.5">
      <c r="A29" s="163"/>
      <c r="B29" s="164"/>
      <c r="C29" s="164"/>
      <c r="D29" s="165"/>
      <c r="E29" s="166"/>
      <c r="F29" s="168"/>
      <c r="G29" s="167"/>
    </row>
    <row r="30" spans="1:7" ht="28.5" x14ac:dyDescent="0.45">
      <c r="A30" s="159" t="s">
        <v>84</v>
      </c>
      <c r="B30" s="160">
        <f>SUM(B12:B29)</f>
        <v>4</v>
      </c>
      <c r="C30" s="161" t="s">
        <v>86</v>
      </c>
      <c r="D30" s="162">
        <f>SUM(D12:D29)</f>
        <v>1869.6000000000001</v>
      </c>
      <c r="E30" s="155"/>
      <c r="F30" s="155"/>
      <c r="G30" s="155"/>
    </row>
    <row r="31" spans="1:7" ht="28.15" customHeight="1" thickBot="1" x14ac:dyDescent="0.5">
      <c r="A31" s="387" t="s">
        <v>85</v>
      </c>
      <c r="B31" s="388"/>
      <c r="C31" s="389"/>
      <c r="D31" s="154">
        <f>D30/B6</f>
        <v>3.9677419354838714</v>
      </c>
      <c r="E31" s="155"/>
      <c r="F31" s="155"/>
      <c r="G31" s="155"/>
    </row>
    <row r="32" spans="1:7" ht="42.75" x14ac:dyDescent="0.45">
      <c r="A32" s="153" t="s">
        <v>176</v>
      </c>
      <c r="B32" s="138" t="s">
        <v>86</v>
      </c>
      <c r="C32" s="137">
        <v>1</v>
      </c>
      <c r="D32" s="180">
        <f>D14</f>
        <v>471.2</v>
      </c>
      <c r="E32" s="155"/>
      <c r="F32" s="155"/>
      <c r="G32" s="155"/>
    </row>
    <row r="33" spans="1:7" ht="28.15" customHeight="1" thickBot="1" x14ac:dyDescent="0.5">
      <c r="A33" s="387" t="s">
        <v>95</v>
      </c>
      <c r="B33" s="388"/>
      <c r="C33" s="389"/>
      <c r="D33" s="154">
        <f>D32/B6</f>
        <v>1</v>
      </c>
      <c r="E33" s="155"/>
      <c r="F33" s="155"/>
      <c r="G33" s="155"/>
    </row>
  </sheetData>
  <mergeCells count="8">
    <mergeCell ref="A31:C31"/>
    <mergeCell ref="A33:C33"/>
    <mergeCell ref="A1:E2"/>
    <mergeCell ref="A7:A8"/>
    <mergeCell ref="B7:E8"/>
    <mergeCell ref="A10:G10"/>
    <mergeCell ref="C4:E6"/>
    <mergeCell ref="C3:E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Levels xmlns="5768f3e7-44b2-4f9d-8de8-2edaf76c26aa" xsi:nil="true"/>
    <MigrationWizIdPermissions xmlns="5768f3e7-44b2-4f9d-8de8-2edaf76c26aa" xsi:nil="true"/>
    <MigrationWizIdDocumentLibraryPermissions xmlns="5768f3e7-44b2-4f9d-8de8-2edaf76c26aa" xsi:nil="true"/>
    <MigrationWizIdSecurityGroups xmlns="5768f3e7-44b2-4f9d-8de8-2edaf76c26aa" xsi:nil="true"/>
    <MigrationWizId xmlns="5768f3e7-44b2-4f9d-8de8-2edaf76c26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504AE15ED2374EA884CE516C779DFD" ma:contentTypeVersion="18" ma:contentTypeDescription="Create a new document." ma:contentTypeScope="" ma:versionID="418a9a45a05ea2a85ef60ca155d4ad56">
  <xsd:schema xmlns:xsd="http://www.w3.org/2001/XMLSchema" xmlns:xs="http://www.w3.org/2001/XMLSchema" xmlns:p="http://schemas.microsoft.com/office/2006/metadata/properties" xmlns:ns3="5768f3e7-44b2-4f9d-8de8-2edaf76c26aa" xmlns:ns4="f93ff5cf-8dee-450e-ae7a-45311e4ec3ca" targetNamespace="http://schemas.microsoft.com/office/2006/metadata/properties" ma:root="true" ma:fieldsID="f54a56fe40278c6afd977381a535b78b" ns3:_="" ns4:_="">
    <xsd:import namespace="5768f3e7-44b2-4f9d-8de8-2edaf76c26aa"/>
    <xsd:import namespace="f93ff5cf-8dee-450e-ae7a-45311e4ec3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f3e7-44b2-4f9d-8de8-2edaf76c2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igrationWizId" ma:index="14" nillable="true" ma:displayName="MigrationWizId" ma:internalName="MigrationWizId">
      <xsd:simpleType>
        <xsd:restriction base="dms:Text"/>
      </xsd:simpleType>
    </xsd:element>
    <xsd:element name="MigrationWizIdPermissions" ma:index="15" nillable="true" ma:displayName="MigrationWizIdPermissions" ma:internalName="MigrationWizIdPermissions">
      <xsd:simpleType>
        <xsd:restriction base="dms:Text"/>
      </xsd:simpleType>
    </xsd:element>
    <xsd:element name="MigrationWizIdPermissionLevels" ma:index="16" nillable="true" ma:displayName="MigrationWizIdPermissionLevels" ma:internalName="MigrationWizIdPermissionLevels">
      <xsd:simpleType>
        <xsd:restriction base="dms:Text"/>
      </xsd:simpleType>
    </xsd:element>
    <xsd:element name="MigrationWizIdDocumentLibraryPermissions" ma:index="17" nillable="true" ma:displayName="MigrationWizIdDocumentLibraryPermissions" ma:internalName="MigrationWizIdDocumentLibraryPermissions">
      <xsd:simpleType>
        <xsd:restriction base="dms:Text"/>
      </xsd:simpleType>
    </xsd:element>
    <xsd:element name="MigrationWizIdSecurityGroups" ma:index="18" nillable="true" ma:displayName="MigrationWizIdSecurityGroups" ma:internalName="MigrationWizIdSecurityGroups">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3ff5cf-8dee-450e-ae7a-45311e4ec3c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F7F25-72A5-44A7-89B2-F081835B370E}">
  <ds:schemaRefs>
    <ds:schemaRef ds:uri="http://purl.org/dc/dcmitype/"/>
    <ds:schemaRef ds:uri="5768f3e7-44b2-4f9d-8de8-2edaf76c26aa"/>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f93ff5cf-8dee-450e-ae7a-45311e4ec3ca"/>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141E3FB-95E0-4BC1-A3F7-F7A3591517F8}">
  <ds:schemaRefs>
    <ds:schemaRef ds:uri="http://schemas.microsoft.com/sharepoint/v3/contenttype/forms"/>
  </ds:schemaRefs>
</ds:datastoreItem>
</file>

<file path=customXml/itemProps3.xml><?xml version="1.0" encoding="utf-8"?>
<ds:datastoreItem xmlns:ds="http://schemas.openxmlformats.org/officeDocument/2006/customXml" ds:itemID="{70C22FBB-FF2D-4B6E-9441-17D4CED6E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8f3e7-44b2-4f9d-8de8-2edaf76c26aa"/>
    <ds:schemaRef ds:uri="f93ff5cf-8dee-450e-ae7a-45311e4ec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 - Project Summary</vt:lpstr>
      <vt:lpstr>B - Year to date</vt:lpstr>
      <vt:lpstr>1. Learning Workers</vt:lpstr>
      <vt:lpstr>2. Apprentices</vt:lpstr>
      <vt:lpstr>3. Women in trade-related roles</vt:lpstr>
      <vt:lpstr>4. Aboriginal Employment</vt:lpstr>
      <vt:lpstr>5. Under 25</vt:lpstr>
      <vt:lpstr>6. Local People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2020-08-01T04:37:46Z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0x01010062504AE15ED2374EA884CE516C779DFD</vt:lpwstr>
  </property>
</Properties>
</file>