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C:\Users\robinr01\Desktop\DRNSW\Tourism\_Governance Docs\FINAL\"/>
    </mc:Choice>
  </mc:AlternateContent>
  <xr:revisionPtr revIDLastSave="0" documentId="8_{FDBBA588-2DD8-4507-A543-0F31A914743B}" xr6:coauthVersionLast="47" xr6:coauthVersionMax="47" xr10:uidLastSave="{00000000-0000-0000-0000-000000000000}"/>
  <bookViews>
    <workbookView xWindow="-120" yWindow="-120" windowWidth="29040" windowHeight="15840" tabRatio="817" xr2:uid="{00000000-000D-0000-FFFF-FFFF00000000}"/>
  </bookViews>
  <sheets>
    <sheet name="Datasheet" sheetId="57" r:id="rId1"/>
  </sheets>
  <definedNames>
    <definedName name="_AMO_UniqueIdentifier" hidden="1">"'1f4d7f9d-3f4d-4337-a855-a2bd7ef3364f'"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Pal_Workbook_GUID" hidden="1">"QU9RWXJ67533U7YA8IWU2TTS"</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APBEXdnldView" hidden="1">"72LBBQ4E3BNXKPNWEQF2AMHPC"</definedName>
    <definedName name="SAPBEXsysID" hidden="1">"DWH"</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8" i="57" l="1"/>
  <c r="G26" i="57"/>
  <c r="O156" i="57" l="1"/>
  <c r="N156" i="57"/>
  <c r="M156" i="57"/>
  <c r="L156" i="57"/>
  <c r="K39" i="57" l="1"/>
  <c r="K40" i="57"/>
  <c r="K41" i="57"/>
  <c r="K42" i="57"/>
  <c r="K38" i="57"/>
  <c r="C146" i="57" l="1"/>
  <c r="C151" i="57" l="1"/>
  <c r="P185" i="57"/>
  <c r="L185" i="57"/>
  <c r="M185" i="57"/>
  <c r="N185" i="57"/>
  <c r="O185" i="57"/>
  <c r="M184" i="57"/>
  <c r="N184" i="57"/>
  <c r="O184" i="57"/>
  <c r="P184" i="57"/>
  <c r="L184" i="57"/>
  <c r="C152" i="57" l="1"/>
  <c r="C153" i="57" s="1"/>
  <c r="C154" i="57" l="1"/>
  <c r="C155" i="57" l="1"/>
  <c r="C156" i="57" s="1"/>
  <c r="C158" i="57" l="1"/>
  <c r="C159" i="57" l="1"/>
  <c r="M177" i="57"/>
  <c r="N177" i="57"/>
  <c r="O177" i="57"/>
  <c r="P177" i="57"/>
  <c r="M178" i="57"/>
  <c r="N178" i="57"/>
  <c r="O178" i="57"/>
  <c r="P178" i="57"/>
  <c r="M179" i="57"/>
  <c r="N179" i="57"/>
  <c r="O179" i="57"/>
  <c r="P179" i="57"/>
  <c r="M180" i="57"/>
  <c r="N180" i="57"/>
  <c r="O180" i="57"/>
  <c r="P180" i="57"/>
  <c r="M181" i="57"/>
  <c r="N181" i="57"/>
  <c r="O181" i="57"/>
  <c r="P181" i="57"/>
  <c r="L178" i="57"/>
  <c r="L179" i="57"/>
  <c r="L180" i="57"/>
  <c r="L181" i="57"/>
  <c r="L177" i="57"/>
  <c r="P169" i="57"/>
  <c r="O169" i="57"/>
  <c r="N169" i="57"/>
  <c r="M169" i="57"/>
  <c r="L169" i="57"/>
  <c r="Q168" i="57"/>
  <c r="Q167" i="57"/>
  <c r="Q166" i="57"/>
  <c r="Q165" i="57"/>
  <c r="Q164" i="57"/>
  <c r="L162" i="57"/>
  <c r="M162" i="57" s="1"/>
  <c r="N162" i="57" s="1"/>
  <c r="O162" i="57" s="1"/>
  <c r="P162" i="57" s="1"/>
  <c r="P156" i="57"/>
  <c r="Q155" i="57"/>
  <c r="Q154" i="57"/>
  <c r="Q153" i="57"/>
  <c r="Q152" i="57"/>
  <c r="Q151" i="57"/>
  <c r="L149" i="57"/>
  <c r="M149" i="57" s="1"/>
  <c r="N149" i="57" s="1"/>
  <c r="O149" i="57" s="1"/>
  <c r="P149" i="57" s="1"/>
  <c r="K37" i="57"/>
  <c r="C164" i="57" l="1"/>
  <c r="L182" i="57"/>
  <c r="M182" i="57"/>
  <c r="P182" i="57"/>
  <c r="O182" i="57"/>
  <c r="Q156" i="57"/>
  <c r="N182" i="57"/>
  <c r="Q169" i="57"/>
  <c r="C165" i="57" l="1"/>
  <c r="C166" i="57" l="1"/>
  <c r="C167" i="57" s="1"/>
  <c r="C168" i="57" l="1"/>
  <c r="C169" i="57" s="1"/>
  <c r="C171" i="57" s="1"/>
  <c r="C172" i="57" s="1"/>
  <c r="C177" i="57" s="1"/>
  <c r="C178" i="57" s="1"/>
  <c r="C179" i="57" s="1"/>
  <c r="C180" i="57" s="1"/>
  <c r="C181" i="57" s="1"/>
  <c r="C182" i="57" s="1"/>
  <c r="C184" i="57" s="1"/>
  <c r="C185" i="57" s="1"/>
  <c r="C187" i="57" s="1"/>
  <c r="C188" i="57" s="1"/>
  <c r="C193" i="57" s="1"/>
  <c r="C195" i="57" s="1"/>
  <c r="C53" i="57"/>
  <c r="P63" i="57"/>
  <c r="O63" i="57"/>
  <c r="N63" i="57"/>
  <c r="M63" i="57"/>
  <c r="L63" i="57"/>
  <c r="Q61" i="57"/>
  <c r="K61" i="57" s="1"/>
  <c r="Q60" i="57"/>
  <c r="K60" i="57" s="1"/>
  <c r="Q59" i="57"/>
  <c r="K59" i="57" s="1"/>
  <c r="Q58" i="57"/>
  <c r="K58" i="57" s="1"/>
  <c r="Q57" i="57"/>
  <c r="K57" i="57" s="1"/>
  <c r="Q56" i="57"/>
  <c r="K56" i="57" s="1"/>
  <c r="Q55" i="57"/>
  <c r="K55" i="57" s="1"/>
  <c r="Q54" i="57"/>
  <c r="K54" i="57" s="1"/>
  <c r="Q53" i="57"/>
  <c r="K53" i="57" s="1"/>
  <c r="Q52" i="57"/>
  <c r="K52" i="57" s="1"/>
  <c r="L51" i="57"/>
  <c r="M51" i="57" s="1"/>
  <c r="N51" i="57" s="1"/>
  <c r="O51" i="57" s="1"/>
  <c r="P51" i="57" s="1"/>
  <c r="L70" i="57"/>
  <c r="M70" i="57" s="1"/>
  <c r="N70" i="57" s="1"/>
  <c r="O70" i="57" s="1"/>
  <c r="P70" i="57" s="1"/>
  <c r="Q71" i="57"/>
  <c r="K71" i="57" s="1"/>
  <c r="Q72" i="57"/>
  <c r="K72" i="57" s="1"/>
  <c r="Q73" i="57"/>
  <c r="K73" i="57" s="1"/>
  <c r="Q74" i="57"/>
  <c r="K74" i="57" s="1"/>
  <c r="Q75" i="57"/>
  <c r="K75" i="57" s="1"/>
  <c r="Q76" i="57"/>
  <c r="K76" i="57" s="1"/>
  <c r="Q77" i="57"/>
  <c r="K77" i="57" s="1"/>
  <c r="Q78" i="57"/>
  <c r="K78" i="57" s="1"/>
  <c r="Q79" i="57"/>
  <c r="K79" i="57" s="1"/>
  <c r="Q80" i="57"/>
  <c r="K80" i="57" s="1"/>
  <c r="P82" i="57"/>
  <c r="N82" i="57"/>
  <c r="M82" i="57"/>
  <c r="O82" i="57"/>
  <c r="K188" i="57"/>
  <c r="I188" i="57"/>
  <c r="H187" i="57"/>
  <c r="Q181" i="57"/>
  <c r="Q180" i="57"/>
  <c r="Q179" i="57"/>
  <c r="Q178" i="57"/>
  <c r="Q177" i="57"/>
  <c r="L175" i="57"/>
  <c r="M175" i="57" s="1"/>
  <c r="N175" i="57" s="1"/>
  <c r="O175" i="57" s="1"/>
  <c r="P175" i="57" s="1"/>
  <c r="P136" i="57"/>
  <c r="O136" i="57"/>
  <c r="N136" i="57"/>
  <c r="M136" i="57"/>
  <c r="L136" i="57"/>
  <c r="Q135" i="57"/>
  <c r="Q134" i="57"/>
  <c r="Q133" i="57"/>
  <c r="C133" i="57"/>
  <c r="C134" i="57" s="1"/>
  <c r="L131" i="57"/>
  <c r="M131" i="57" s="1"/>
  <c r="N131" i="57" s="1"/>
  <c r="O131" i="57" s="1"/>
  <c r="P131" i="57" s="1"/>
  <c r="Q114" i="57"/>
  <c r="P113" i="57"/>
  <c r="O113" i="57"/>
  <c r="O115" i="57" s="1"/>
  <c r="N113" i="57"/>
  <c r="M113" i="57"/>
  <c r="M115" i="57" s="1"/>
  <c r="L113" i="57"/>
  <c r="Q112" i="57"/>
  <c r="Q111" i="57"/>
  <c r="L110" i="57"/>
  <c r="M110" i="57" s="1"/>
  <c r="N110" i="57" s="1"/>
  <c r="O110" i="57" s="1"/>
  <c r="P110" i="57" s="1"/>
  <c r="P107" i="57"/>
  <c r="O107" i="57"/>
  <c r="O117" i="57" s="1"/>
  <c r="N107" i="57"/>
  <c r="M107" i="57"/>
  <c r="M117" i="57" s="1"/>
  <c r="L101" i="57"/>
  <c r="M101" i="57" s="1"/>
  <c r="N101" i="57" s="1"/>
  <c r="O101" i="57" s="1"/>
  <c r="P101" i="57" s="1"/>
  <c r="J97" i="57"/>
  <c r="J96" i="57"/>
  <c r="J95" i="57"/>
  <c r="J94" i="57"/>
  <c r="P43" i="57"/>
  <c r="O43" i="57"/>
  <c r="N43" i="57"/>
  <c r="N44" i="57" s="1"/>
  <c r="M43" i="57"/>
  <c r="M44" i="57" s="1"/>
  <c r="Q42" i="57"/>
  <c r="Q41" i="57"/>
  <c r="Q40" i="57"/>
  <c r="Q39" i="57"/>
  <c r="Q38" i="57"/>
  <c r="I37" i="57"/>
  <c r="E37" i="57"/>
  <c r="L35" i="57"/>
  <c r="M35" i="57" s="1"/>
  <c r="N35" i="57" s="1"/>
  <c r="O35" i="57" s="1"/>
  <c r="P35" i="57" s="1"/>
  <c r="I30" i="57"/>
  <c r="I31" i="57" s="1"/>
  <c r="H31" i="57" s="1"/>
  <c r="J29" i="57"/>
  <c r="J27" i="57"/>
  <c r="J25" i="57"/>
  <c r="J23" i="57"/>
  <c r="J21" i="57"/>
  <c r="J19" i="57"/>
  <c r="J17" i="57"/>
  <c r="O44" i="57" l="1"/>
  <c r="P44" i="57"/>
  <c r="Q36" i="57"/>
  <c r="K36" i="57"/>
  <c r="C54" i="57"/>
  <c r="C55" i="57" s="1"/>
  <c r="Q63" i="57"/>
  <c r="L82" i="57"/>
  <c r="Q82" i="57" s="1"/>
  <c r="O119" i="57"/>
  <c r="O138" i="57" s="1"/>
  <c r="O45" i="57" s="1"/>
  <c r="J98" i="57"/>
  <c r="L104" i="57" s="1"/>
  <c r="L107" i="57" s="1"/>
  <c r="L117" i="57" s="1"/>
  <c r="P117" i="57"/>
  <c r="Q136" i="57"/>
  <c r="N117" i="57"/>
  <c r="C135" i="57"/>
  <c r="C136" i="57" s="1"/>
  <c r="Q182" i="57"/>
  <c r="M119" i="57"/>
  <c r="M138" i="57" s="1"/>
  <c r="M45" i="57" s="1"/>
  <c r="Q37" i="57"/>
  <c r="Q113" i="57"/>
  <c r="L115" i="57"/>
  <c r="P115" i="57"/>
  <c r="P119" i="57" s="1"/>
  <c r="P138" i="57" s="1"/>
  <c r="P45" i="57" s="1"/>
  <c r="C17" i="57"/>
  <c r="L43" i="57"/>
  <c r="L44" i="57" s="1"/>
  <c r="N115" i="57"/>
  <c r="N119" i="57" s="1"/>
  <c r="N138" i="57" s="1"/>
  <c r="N45" i="57" s="1"/>
  <c r="J36" i="57" l="1"/>
  <c r="C56" i="57"/>
  <c r="L119" i="57"/>
  <c r="L138" i="57" s="1"/>
  <c r="Q138" i="57" s="1"/>
  <c r="C138" i="57"/>
  <c r="Q43" i="57"/>
  <c r="Q44" i="57" s="1"/>
  <c r="J42" i="57"/>
  <c r="J38" i="57"/>
  <c r="J39" i="57"/>
  <c r="J41" i="57"/>
  <c r="J40" i="57"/>
  <c r="C19" i="57"/>
  <c r="C21" i="57" s="1"/>
  <c r="Q115" i="57"/>
  <c r="Q119" i="57" s="1"/>
  <c r="J37" i="57"/>
  <c r="L45" i="57" l="1"/>
  <c r="K139" i="57" s="1"/>
  <c r="C57" i="57"/>
  <c r="C58" i="57" s="1"/>
  <c r="C23" i="57"/>
  <c r="C25" i="57" s="1"/>
  <c r="C27" i="57" l="1"/>
  <c r="C29" i="57" s="1"/>
  <c r="I46" i="57"/>
  <c r="Q45" i="57"/>
  <c r="C59" i="57"/>
  <c r="C60" i="57" l="1"/>
  <c r="C30" i="57"/>
  <c r="C61" i="57" l="1"/>
  <c r="C31" i="57"/>
  <c r="C36" i="57" s="1"/>
  <c r="C37" i="57" s="1"/>
  <c r="C38" i="57" s="1"/>
  <c r="C39" i="57" s="1"/>
  <c r="C40" i="57" s="1"/>
  <c r="C41" i="57" s="1"/>
  <c r="C42" i="57" s="1"/>
  <c r="C43" i="57" s="1"/>
  <c r="C44" i="57" s="1"/>
  <c r="C45" i="57" s="1"/>
  <c r="C63" i="57" l="1"/>
  <c r="C71" i="57" s="1"/>
  <c r="C72" i="57" l="1"/>
  <c r="C73" i="57" l="1"/>
  <c r="C74" i="57" l="1"/>
  <c r="C75" i="57" s="1"/>
  <c r="C76" i="57" s="1"/>
  <c r="C77" i="57" s="1"/>
  <c r="C78" i="57" l="1"/>
  <c r="C79" i="57" s="1"/>
  <c r="C80" i="57" s="1"/>
  <c r="C82" i="57" l="1"/>
  <c r="C104" i="57" l="1"/>
  <c r="C111" i="57" s="1"/>
  <c r="C112" i="57" s="1"/>
  <c r="C113" i="57" s="1"/>
  <c r="C114" i="57" l="1"/>
  <c r="C115" i="57" s="1"/>
  <c r="C117" i="57" s="1"/>
  <c r="C119" i="57" s="1"/>
  <c r="E117" i="5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 Finlay</author>
  </authors>
  <commentList>
    <comment ref="K36" authorId="0" shapeId="0" xr:uid="{6BD7371A-789A-4DCD-9074-3E1B0083740C}">
      <text>
        <r>
          <rPr>
            <b/>
            <sz val="9"/>
            <color indexed="81"/>
            <rFont val="Tahoma"/>
            <family val="2"/>
          </rPr>
          <t>If this is an error, the total funding does not equal the total above.</t>
        </r>
      </text>
    </comment>
    <comment ref="K37" authorId="0" shapeId="0" xr:uid="{AADE921D-B0DB-4024-A168-A5BB3F53DDA9}">
      <text>
        <r>
          <rPr>
            <b/>
            <sz val="9"/>
            <color indexed="81"/>
            <rFont val="Tahoma"/>
            <family val="2"/>
          </rPr>
          <t>If this is an error, the total does not equal the co-contribution given above.</t>
        </r>
      </text>
    </comment>
    <comment ref="K38" authorId="0" shapeId="0" xr:uid="{409C16F6-4AF2-4E94-8F29-658848F18E84}">
      <text>
        <r>
          <rPr>
            <b/>
            <sz val="9"/>
            <color indexed="81"/>
            <rFont val="Tahoma"/>
            <family val="2"/>
          </rPr>
          <t>If this is an error, contribution amounts have been entered but the NSW Ownership % of the contributor is probably empty.</t>
        </r>
      </text>
    </comment>
  </commentList>
</comments>
</file>

<file path=xl/sharedStrings.xml><?xml version="1.0" encoding="utf-8"?>
<sst xmlns="http://schemas.openxmlformats.org/spreadsheetml/2006/main" count="173" uniqueCount="117">
  <si>
    <t>Total</t>
  </si>
  <si>
    <t>Contributor name</t>
  </si>
  <si>
    <t>B</t>
  </si>
  <si>
    <t>NSW</t>
  </si>
  <si>
    <t>A</t>
  </si>
  <si>
    <t>C</t>
  </si>
  <si>
    <t>D</t>
  </si>
  <si>
    <t>Business</t>
  </si>
  <si>
    <t>Instructions</t>
  </si>
  <si>
    <t>Project details</t>
  </si>
  <si>
    <t>Project commencement year:</t>
  </si>
  <si>
    <t>Project funding sources:</t>
  </si>
  <si>
    <t>Contributor type</t>
  </si>
  <si>
    <t>NSW Government</t>
  </si>
  <si>
    <t>Cash or grant</t>
  </si>
  <si>
    <t>NSW-</t>
  </si>
  <si>
    <t>Interstate-</t>
  </si>
  <si>
    <t>International-</t>
  </si>
  <si>
    <t>sourced (%)</t>
  </si>
  <si>
    <t>$</t>
  </si>
  <si>
    <t>Project employment</t>
  </si>
  <si>
    <t>Employees</t>
  </si>
  <si>
    <t xml:space="preserve">  - Part-time jobs</t>
  </si>
  <si>
    <t xml:space="preserve">  - Casual jobs</t>
  </si>
  <si>
    <t>Total average full-time equivalent employment</t>
  </si>
  <si>
    <t>Project wages/salaries</t>
  </si>
  <si>
    <t>Basic salaries and wages</t>
  </si>
  <si>
    <t>Superannuation</t>
  </si>
  <si>
    <t>Total Wages and Salaries</t>
  </si>
  <si>
    <t xml:space="preserve">Payroll Tax </t>
  </si>
  <si>
    <t>Total Employment Costs</t>
  </si>
  <si>
    <t>Project revenues</t>
  </si>
  <si>
    <t>Total revenue</t>
  </si>
  <si>
    <t>End of datasheet</t>
  </si>
  <si>
    <t>International visitors</t>
  </si>
  <si>
    <t xml:space="preserve">List major expenditure cost items to be purchased. Similar and/or related items may be grouped. </t>
  </si>
  <si>
    <t>Give as much detail as possible. Do not include wages. Group any remaining expenses in the final item.</t>
  </si>
  <si>
    <t>directly paid (not paid by contractors or sub-contractors listed in the Expenses section)</t>
  </si>
  <si>
    <t>Total cost (including wages)</t>
  </si>
  <si>
    <t>Additional Visitation</t>
  </si>
  <si>
    <t>Visitors from further than 50km but within NSW</t>
  </si>
  <si>
    <t>Day trip visitors from interstate</t>
  </si>
  <si>
    <t>Overnight visitors from interstate</t>
  </si>
  <si>
    <t>Total additional visitors</t>
  </si>
  <si>
    <t>NO</t>
  </si>
  <si>
    <t>Balance of expenditure cost items</t>
  </si>
  <si>
    <t>Net profit/(cost) of operation of project</t>
  </si>
  <si>
    <t>Visitation and Other Benefits</t>
  </si>
  <si>
    <t>Will some of the spending occur outside NSW</t>
  </si>
  <si>
    <t>If YES, how much (approximately) will occur in NSW</t>
  </si>
  <si>
    <t xml:space="preserve">Contribution </t>
  </si>
  <si>
    <t>type</t>
  </si>
  <si>
    <t>Ownership</t>
  </si>
  <si>
    <t>% of Year 1</t>
  </si>
  <si>
    <t xml:space="preserve">Total funding ($'000): </t>
  </si>
  <si>
    <t>Cash profit or loss to proponent</t>
  </si>
  <si>
    <t>NSW Local Council</t>
  </si>
  <si>
    <t>Visitors from local area (within 50kms AND within NSW)</t>
  </si>
  <si>
    <t>Hours per week</t>
  </si>
  <si>
    <t>Number of positions</t>
  </si>
  <si>
    <t>FTE equivalent</t>
  </si>
  <si>
    <t>FTE equivalent jobs (as per FTE Calculator)</t>
  </si>
  <si>
    <t>Example - Position 1</t>
  </si>
  <si>
    <t>Example - Position 2</t>
  </si>
  <si>
    <t>Months
12 = permanent</t>
  </si>
  <si>
    <t>E.g. Opal Lakes Council</t>
  </si>
  <si>
    <r>
      <t>Total to enter in project employment</t>
    </r>
    <r>
      <rPr>
        <b/>
        <sz val="11"/>
        <color rgb="FFC00000"/>
        <rFont val="Arial"/>
        <family val="2"/>
      </rPr>
      <t xml:space="preserve"> below</t>
    </r>
  </si>
  <si>
    <t>directly received (only what is paid to the proponent)</t>
  </si>
  <si>
    <t>FTE Calculator (Optional)</t>
  </si>
  <si>
    <t>YES</t>
  </si>
  <si>
    <t>Balance of capital expenditure cost items</t>
  </si>
  <si>
    <t>Total non-wage operating costs</t>
  </si>
  <si>
    <t>A red square indicates that you have not entered a necessary number of nights</t>
  </si>
  <si>
    <t>Is any visitation expected without the project?</t>
  </si>
  <si>
    <t>Total capital costs</t>
  </si>
  <si>
    <t>Revenue from NSW visitors/businesses</t>
  </si>
  <si>
    <t>Revenue from interstate visitors/businesses</t>
  </si>
  <si>
    <t>Revenue from non-Australian (international) visitors/businesses</t>
  </si>
  <si>
    <t>Average nights stayed by overnight visitors from interstate while visiting your attraction</t>
  </si>
  <si>
    <t>Average nights stayed by international visitors while visiting your attraction</t>
  </si>
  <si>
    <r>
      <t xml:space="preserve">Expected visitation for proponent </t>
    </r>
    <r>
      <rPr>
        <b/>
        <u/>
        <sz val="12"/>
        <color theme="4"/>
        <rFont val="Arial"/>
        <family val="2"/>
      </rPr>
      <t>without</t>
    </r>
    <r>
      <rPr>
        <b/>
        <sz val="12"/>
        <color rgb="FFFF0000"/>
        <rFont val="Arial"/>
        <family val="2"/>
      </rPr>
      <t xml:space="preserve"> </t>
    </r>
    <r>
      <rPr>
        <b/>
        <sz val="12"/>
        <color rgb="FFFFFFFF"/>
        <rFont val="Arial"/>
        <family val="2"/>
      </rPr>
      <t>project</t>
    </r>
  </si>
  <si>
    <r>
      <t xml:space="preserve">Expected visitation for proponent </t>
    </r>
    <r>
      <rPr>
        <b/>
        <u/>
        <sz val="12"/>
        <color theme="4"/>
        <rFont val="Arial"/>
        <family val="2"/>
      </rPr>
      <t>with</t>
    </r>
    <r>
      <rPr>
        <b/>
        <sz val="12"/>
        <color rgb="FFFFFFFF"/>
        <rFont val="Arial"/>
        <family val="2"/>
      </rPr>
      <t xml:space="preserve"> project</t>
    </r>
  </si>
  <si>
    <t>Visitor Accessibility and Inclusion Benefits</t>
  </si>
  <si>
    <t xml:space="preserve"> equivalent to installing a lift in a multi-level premises?</t>
  </si>
  <si>
    <t>Does the project provide visitors with a significantly improved level of accessibility and inclusion</t>
  </si>
  <si>
    <t>If YES, will the improvements to accessibility and inclusion provide a benefit to existing visitation?</t>
  </si>
  <si>
    <t>Regional Tourism Activation Fund Round 2</t>
  </si>
  <si>
    <t>Joint Organisation of Councils</t>
  </si>
  <si>
    <t>Local or NSW Community Organisation</t>
  </si>
  <si>
    <t>National or international Organisation</t>
  </si>
  <si>
    <t>Local Aboriginal Land Council</t>
  </si>
  <si>
    <t>Commonwealth Government</t>
  </si>
  <si>
    <t>NSW Private Business</t>
  </si>
  <si>
    <t>National or International Business</t>
  </si>
  <si>
    <t>Other NSW Govt</t>
  </si>
  <si>
    <t>Other</t>
  </si>
  <si>
    <t>Project Name:</t>
  </si>
  <si>
    <t>Amount of funding being applied for ($):</t>
  </si>
  <si>
    <t>Sample project - addition of attraction</t>
  </si>
  <si>
    <t>Project Type:</t>
  </si>
  <si>
    <t>Nature-based tourism</t>
  </si>
  <si>
    <t>Contributor type:</t>
  </si>
  <si>
    <t>Art, culture and events infrastructure</t>
  </si>
  <si>
    <r>
      <t xml:space="preserve">Hint: This section is to indicate the expected visitation to the attraction </t>
    </r>
    <r>
      <rPr>
        <b/>
        <u/>
        <sz val="10.5"/>
        <color rgb="FFFF0000"/>
        <rFont val="Arial"/>
        <family val="2"/>
      </rPr>
      <t>without</t>
    </r>
    <r>
      <rPr>
        <sz val="10.5"/>
        <color rgb="FFFF0000"/>
        <rFont val="Arial"/>
        <family val="2"/>
      </rPr>
      <t xml:space="preserve"> the project. Current visitation may be a good guide but may also be expected to increase over the period even without the project.</t>
    </r>
  </si>
  <si>
    <r>
      <t xml:space="preserve">Hint: This section is to indicate the expected visitation to the attraction </t>
    </r>
    <r>
      <rPr>
        <b/>
        <u/>
        <sz val="10.5"/>
        <color rgb="FFFF0000"/>
        <rFont val="Arial"/>
        <family val="2"/>
      </rPr>
      <t>with</t>
    </r>
    <r>
      <rPr>
        <sz val="10.5"/>
        <color rgb="FFFF0000"/>
        <rFont val="Arial"/>
        <family val="2"/>
      </rPr>
      <t xml:space="preserve"> the project.</t>
    </r>
  </si>
  <si>
    <t>NSW Indigenous Organisation</t>
  </si>
  <si>
    <r>
      <t xml:space="preserve">Hint: This section calculates the difference in expected visitation, </t>
    </r>
    <r>
      <rPr>
        <b/>
        <u/>
        <sz val="10.5"/>
        <color rgb="FFFF0000"/>
        <rFont val="Arial"/>
        <family val="2"/>
      </rPr>
      <t>with and without</t>
    </r>
    <r>
      <rPr>
        <sz val="10.5"/>
        <color rgb="FFFF0000"/>
        <rFont val="Arial"/>
        <family val="2"/>
      </rPr>
      <t xml:space="preserve"> the project. Ensure these figures are an accurate and realistic of the visitation that is expected to occur as a result of the project.</t>
    </r>
  </si>
  <si>
    <t>Non-NSW Indigenous Orgnaisation</t>
  </si>
  <si>
    <t>Lead Applicant:</t>
  </si>
  <si>
    <t>Applicant NSW ownership (%):</t>
  </si>
  <si>
    <t>Applicant interstate and international ownership (%):</t>
  </si>
  <si>
    <t>Grant</t>
  </si>
  <si>
    <t>Amount of co-contribution by lead applicant ($):</t>
  </si>
  <si>
    <t>Project Revenue (if applicable)</t>
  </si>
  <si>
    <t>Anticipated costs (Expenses) - Capital Expenditure on Infrastructure</t>
  </si>
  <si>
    <t>Anticipated costs (Expenses) - Operating Expenses</t>
  </si>
  <si>
    <t>Cash or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</si>
</sst>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0.0%"/>
    <numFmt numFmtId="165" formatCode="#,##0_-;\(#,##0\);\-_;"/>
    <numFmt numFmtId="166" formatCode="#,##0.0_-;\(#,##0.0\);\-_;"/>
    <numFmt numFmtId="167" formatCode="#,##0.00_-;\(#,##0.00\);\-_;"/>
    <numFmt numFmtId="168" formatCode="0.0%;[Red]\-0.0%;\-_;"/>
    <numFmt numFmtId="169" formatCode="[$-C09]dddd\,\ d\ mmmm\ yyyy;@"/>
    <numFmt numFmtId="170" formatCode="&quot;A&quot;0"/>
    <numFmt numFmtId="171" formatCode="###0_-;\(###0\);\-_;"/>
    <numFmt numFmtId="172" formatCode="&quot;Year &quot;0"/>
    <numFmt numFmtId="173" formatCode="&quot;B&quot;0"/>
    <numFmt numFmtId="174" formatCode="&quot;C&quot;0"/>
    <numFmt numFmtId="175" formatCode="&quot;D&quot;0"/>
    <numFmt numFmtId="176" formatCode=";;"/>
    <numFmt numFmtId="177" formatCode="#,##0;\(#,##0\);\-_;"/>
  </numFmts>
  <fonts count="59"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0"/>
      <name val="Calibri"/>
      <family val="2"/>
      <scheme val="minor"/>
    </font>
    <font>
      <sz val="10"/>
      <name val="Arial"/>
      <family val="2"/>
    </font>
    <font>
      <b/>
      <sz val="9"/>
      <color theme="1"/>
      <name val="Arial"/>
      <family val="2"/>
    </font>
    <font>
      <sz val="9"/>
      <color theme="1"/>
      <name val="Arial"/>
      <family val="2"/>
    </font>
    <font>
      <sz val="9"/>
      <color rgb="FFFF0000"/>
      <name val="Arial"/>
      <family val="2"/>
    </font>
    <font>
      <b/>
      <sz val="9"/>
      <color indexed="81"/>
      <name val="Tahoma"/>
      <family val="2"/>
    </font>
    <font>
      <sz val="11"/>
      <color rgb="FF9C0006"/>
      <name val="Calibri"/>
      <family val="2"/>
      <scheme val="minor"/>
    </font>
    <font>
      <b/>
      <sz val="14"/>
      <name val="Arial"/>
      <family val="2"/>
    </font>
    <font>
      <b/>
      <sz val="10"/>
      <name val="Arial"/>
      <family val="2"/>
    </font>
    <font>
      <sz val="11"/>
      <color rgb="FF000000"/>
      <name val="Arial"/>
      <family val="2"/>
    </font>
    <font>
      <sz val="9"/>
      <color rgb="FF000000"/>
      <name val="Arial"/>
      <family val="2"/>
    </font>
    <font>
      <sz val="11"/>
      <color theme="1"/>
      <name val="Arial"/>
      <family val="2"/>
    </font>
    <font>
      <i/>
      <sz val="10"/>
      <name val="Cambria"/>
      <family val="1"/>
    </font>
    <font>
      <b/>
      <sz val="11"/>
      <color theme="1"/>
      <name val="Arial"/>
      <family val="2"/>
    </font>
    <font>
      <sz val="10"/>
      <color rgb="FFFFFFFF"/>
      <name val="Arial"/>
      <family val="2"/>
    </font>
    <font>
      <sz val="10"/>
      <color rgb="FF000000"/>
      <name val="Arial"/>
      <family val="2"/>
    </font>
    <font>
      <b/>
      <sz val="10"/>
      <color rgb="FFFFFFFF"/>
      <name val="Arial"/>
      <family val="2"/>
    </font>
    <font>
      <sz val="8"/>
      <color rgb="FF143A78"/>
      <name val="Arial"/>
      <family val="2"/>
    </font>
    <font>
      <sz val="11"/>
      <color rgb="FFFFFFFF"/>
      <name val="Arial"/>
      <family val="2"/>
    </font>
    <font>
      <b/>
      <sz val="16"/>
      <color rgb="FFFFFFFF"/>
      <name val="Arial"/>
      <family val="2"/>
    </font>
    <font>
      <sz val="3"/>
      <color rgb="FF000000"/>
      <name val="Arial"/>
      <family val="2"/>
    </font>
    <font>
      <sz val="3"/>
      <color theme="1"/>
      <name val="Arial"/>
      <family val="2"/>
    </font>
    <font>
      <sz val="9"/>
      <color theme="0" tint="-0.249977111117893"/>
      <name val="Arial"/>
      <family val="2"/>
    </font>
    <font>
      <b/>
      <sz val="12"/>
      <color theme="1"/>
      <name val="Arial"/>
      <family val="2"/>
    </font>
    <font>
      <sz val="130"/>
      <color theme="1"/>
      <name val="Arial"/>
      <family val="2"/>
    </font>
    <font>
      <i/>
      <sz val="9"/>
      <color rgb="FFFFFFFF"/>
      <name val="Arial"/>
      <family val="2"/>
    </font>
    <font>
      <b/>
      <sz val="11"/>
      <color rgb="FFFFFFFF"/>
      <name val="Arial"/>
      <family val="2"/>
    </font>
    <font>
      <sz val="11"/>
      <color theme="1"/>
      <name val="Abadi"/>
      <family val="2"/>
    </font>
    <font>
      <sz val="16"/>
      <color rgb="FFFFFFFF"/>
      <name val="Arial"/>
      <family val="2"/>
    </font>
    <font>
      <b/>
      <sz val="12"/>
      <color rgb="FFFFFFFF"/>
      <name val="Arial"/>
      <family val="2"/>
    </font>
    <font>
      <b/>
      <sz val="10"/>
      <color theme="1"/>
      <name val="Arial"/>
      <family val="2"/>
    </font>
    <font>
      <b/>
      <sz val="9"/>
      <color rgb="FF000000"/>
      <name val="Arial"/>
      <family val="2"/>
    </font>
    <font>
      <sz val="9"/>
      <color rgb="FFBF0000"/>
      <name val="Arial"/>
      <family val="2"/>
    </font>
    <font>
      <sz val="10"/>
      <color theme="0" tint="-0.249977111117893"/>
      <name val="Arial"/>
      <family val="2"/>
    </font>
    <font>
      <sz val="11"/>
      <color rgb="FF000000"/>
      <name val="Abadi"/>
      <family val="2"/>
    </font>
    <font>
      <b/>
      <sz val="11"/>
      <color rgb="FFC00000"/>
      <name val="Arial"/>
      <family val="2"/>
    </font>
    <font>
      <sz val="11"/>
      <color rgb="FFC00000"/>
      <name val="Arial"/>
      <family val="2"/>
    </font>
    <font>
      <u/>
      <sz val="11"/>
      <color theme="10"/>
      <name val="Calibri"/>
      <family val="2"/>
      <scheme val="minor"/>
    </font>
    <font>
      <sz val="11"/>
      <color theme="0"/>
      <name val="Arial"/>
      <family val="2"/>
    </font>
    <font>
      <b/>
      <sz val="9"/>
      <color rgb="FFFF0000"/>
      <name val="Arial"/>
      <family val="2"/>
    </font>
    <font>
      <b/>
      <sz val="12"/>
      <color rgb="FFFF0000"/>
      <name val="Arial"/>
      <family val="2"/>
    </font>
    <font>
      <b/>
      <u/>
      <sz val="12"/>
      <color theme="4"/>
      <name val="Arial"/>
      <family val="2"/>
    </font>
    <font>
      <b/>
      <sz val="8"/>
      <color rgb="FFC00000"/>
      <name val="Arial"/>
      <family val="2"/>
    </font>
    <font>
      <sz val="11"/>
      <color rgb="FFFF0000"/>
      <name val="Arial"/>
      <family val="2"/>
    </font>
    <font>
      <sz val="10.5"/>
      <color rgb="FFFF0000"/>
      <name val="Arial"/>
      <family val="2"/>
    </font>
    <font>
      <b/>
      <u/>
      <sz val="10.5"/>
      <color rgb="FFFF0000"/>
      <name val="Arial"/>
      <family val="2"/>
    </font>
  </fonts>
  <fills count="16">
    <fill>
      <patternFill patternType="none"/>
    </fill>
    <fill>
      <patternFill patternType="gray125"/>
    </fill>
    <fill>
      <patternFill patternType="solid">
        <fgColor theme="5"/>
      </patternFill>
    </fill>
    <fill>
      <patternFill patternType="solid">
        <fgColor theme="8"/>
      </patternFill>
    </fill>
    <fill>
      <patternFill patternType="solid">
        <fgColor rgb="FFF2F2F2"/>
        <bgColor indexed="64"/>
      </patternFill>
    </fill>
    <fill>
      <patternFill patternType="solid">
        <fgColor indexed="44"/>
        <bgColor indexed="64"/>
      </patternFill>
    </fill>
    <fill>
      <patternFill patternType="solid">
        <fgColor theme="0" tint="-4.9989318521683403E-2"/>
        <bgColor indexed="64"/>
      </patternFill>
    </fill>
    <fill>
      <patternFill patternType="solid">
        <fgColor rgb="FFFFC7CE"/>
      </patternFill>
    </fill>
    <fill>
      <patternFill patternType="solid">
        <fgColor indexed="43"/>
        <bgColor indexed="64"/>
      </patternFill>
    </fill>
    <fill>
      <patternFill patternType="solid">
        <fgColor rgb="FF002664"/>
        <bgColor indexed="64"/>
      </patternFill>
    </fill>
    <fill>
      <patternFill patternType="solid">
        <fgColor rgb="FFD7153A"/>
        <bgColor indexed="64"/>
      </patternFill>
    </fill>
    <fill>
      <patternFill patternType="solid">
        <fgColor rgb="FFF9FAFB"/>
        <bgColor indexed="64"/>
      </patternFill>
    </fill>
    <fill>
      <patternFill patternType="solid">
        <fgColor rgb="FF4F4F4F"/>
        <bgColor indexed="64"/>
      </patternFill>
    </fill>
    <fill>
      <patternFill patternType="solid">
        <fgColor rgb="FFCDE4F1"/>
        <bgColor indexed="64"/>
      </patternFill>
    </fill>
    <fill>
      <patternFill patternType="solid">
        <fgColor rgb="FFE7F1F8"/>
        <bgColor indexed="64"/>
      </patternFill>
    </fill>
    <fill>
      <patternFill patternType="solid">
        <fgColor rgb="FFD8153A"/>
        <bgColor indexed="64"/>
      </patternFill>
    </fill>
  </fills>
  <borders count="18">
    <border>
      <left/>
      <right/>
      <top/>
      <bottom/>
      <diagonal/>
    </border>
    <border>
      <left/>
      <right/>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rgb="FFC5D9F1"/>
      </top>
      <bottom style="thin">
        <color rgb="FFC5D9F1"/>
      </bottom>
      <diagonal/>
    </border>
    <border>
      <left/>
      <right/>
      <top style="thin">
        <color rgb="FFC5D9F1"/>
      </top>
      <bottom/>
      <diagonal/>
    </border>
    <border>
      <left/>
      <right/>
      <top style="thin">
        <color rgb="FFDDEBF7"/>
      </top>
      <bottom/>
      <diagonal/>
    </border>
    <border>
      <left/>
      <right/>
      <top style="thin">
        <color rgb="FFDDEBF7"/>
      </top>
      <bottom style="thin">
        <color rgb="FFDDEBF7"/>
      </bottom>
      <diagonal/>
    </border>
    <border>
      <left/>
      <right/>
      <top/>
      <bottom style="thin">
        <color rgb="FFDDEBF7"/>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rgb="FFDDEBF7"/>
      </top>
      <bottom style="thin">
        <color rgb="FFC5D9F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6">
    <xf numFmtId="0" fontId="0" fillId="0" borderId="0"/>
    <xf numFmtId="0" fontId="13" fillId="3" borderId="1" applyNumberFormat="0" applyBorder="0" applyAlignment="0" applyProtection="0"/>
    <xf numFmtId="0" fontId="14" fillId="0" borderId="1"/>
    <xf numFmtId="0" fontId="13" fillId="2" borderId="1" applyNumberFormat="0" applyBorder="0" applyAlignment="0" applyProtection="0"/>
    <xf numFmtId="43" fontId="14" fillId="0" borderId="1" applyFont="0" applyFill="0" applyBorder="0" applyAlignment="0" applyProtection="0"/>
    <xf numFmtId="9" fontId="14" fillId="0" borderId="1" applyFont="0" applyFill="0" applyBorder="0" applyAlignment="0" applyProtection="0"/>
    <xf numFmtId="0" fontId="14" fillId="5" borderId="2">
      <alignment horizontal="center" vertical="center"/>
      <protection locked="0"/>
    </xf>
    <xf numFmtId="0" fontId="12" fillId="0" borderId="1"/>
    <xf numFmtId="0" fontId="11" fillId="0" borderId="1"/>
    <xf numFmtId="44" fontId="14" fillId="0" borderId="1" applyFont="0" applyFill="0" applyBorder="0" applyAlignment="0" applyProtection="0"/>
    <xf numFmtId="0" fontId="10" fillId="0" borderId="1"/>
    <xf numFmtId="0" fontId="19" fillId="7" borderId="1" applyNumberFormat="0" applyBorder="0" applyAlignment="0" applyProtection="0"/>
    <xf numFmtId="44" fontId="10" fillId="0" borderId="1" applyFont="0" applyFill="0" applyBorder="0" applyAlignment="0" applyProtection="0"/>
    <xf numFmtId="9" fontId="10" fillId="0" borderId="1" applyFont="0" applyFill="0" applyBorder="0" applyAlignment="0" applyProtection="0"/>
    <xf numFmtId="0" fontId="9" fillId="0" borderId="1"/>
    <xf numFmtId="0" fontId="14" fillId="0" borderId="1">
      <protection locked="0"/>
    </xf>
    <xf numFmtId="0" fontId="20" fillId="0" borderId="1">
      <protection locked="0"/>
    </xf>
    <xf numFmtId="0" fontId="21" fillId="0" borderId="1">
      <protection locked="0"/>
    </xf>
    <xf numFmtId="0" fontId="21" fillId="5" borderId="1">
      <alignment vertical="center"/>
      <protection locked="0"/>
    </xf>
    <xf numFmtId="0" fontId="14" fillId="5" borderId="3">
      <alignment vertical="center"/>
      <protection locked="0"/>
    </xf>
    <xf numFmtId="0" fontId="14" fillId="8" borderId="1">
      <protection locked="0"/>
    </xf>
    <xf numFmtId="0" fontId="8" fillId="0" borderId="1"/>
    <xf numFmtId="9" fontId="8" fillId="0" borderId="1" applyFont="0" applyFill="0" applyBorder="0" applyAlignment="0" applyProtection="0"/>
    <xf numFmtId="0" fontId="14" fillId="0" borderId="1"/>
    <xf numFmtId="169" fontId="25" fillId="6" borderId="1" applyNumberFormat="0" applyFont="0" applyBorder="0" applyAlignment="0" applyProtection="0">
      <alignment horizontal="left" vertical="center"/>
    </xf>
    <xf numFmtId="0" fontId="7" fillId="0" borderId="1"/>
    <xf numFmtId="0" fontId="6" fillId="0" borderId="1"/>
    <xf numFmtId="43" fontId="6" fillId="0" borderId="1" applyFont="0" applyFill="0" applyBorder="0" applyAlignment="0" applyProtection="0"/>
    <xf numFmtId="0" fontId="5" fillId="0" borderId="1"/>
    <xf numFmtId="0" fontId="4" fillId="0" borderId="1"/>
    <xf numFmtId="0" fontId="3" fillId="0" borderId="1"/>
    <xf numFmtId="9" fontId="3" fillId="0" borderId="1" applyFont="0" applyFill="0" applyBorder="0" applyAlignment="0" applyProtection="0"/>
    <xf numFmtId="43" fontId="14" fillId="0" borderId="1" applyFont="0" applyFill="0" applyBorder="0" applyAlignment="0" applyProtection="0"/>
    <xf numFmtId="0" fontId="2" fillId="0" borderId="1"/>
    <xf numFmtId="0" fontId="1" fillId="0" borderId="1"/>
    <xf numFmtId="0" fontId="50" fillId="0" borderId="1" applyNumberFormat="0" applyFill="0" applyBorder="0" applyAlignment="0" applyProtection="0"/>
  </cellStyleXfs>
  <cellXfs count="147">
    <xf numFmtId="0" fontId="0" fillId="0" borderId="0" xfId="0" applyFont="1" applyAlignment="1"/>
    <xf numFmtId="0" fontId="28" fillId="13" borderId="7" xfId="33" applyFont="1" applyFill="1" applyBorder="1" applyProtection="1">
      <protection locked="0"/>
    </xf>
    <xf numFmtId="0" fontId="23" fillId="13" borderId="7" xfId="33" applyFont="1" applyFill="1" applyBorder="1" applyAlignment="1" applyProtection="1">
      <alignment vertical="center" wrapText="1"/>
      <protection locked="0"/>
    </xf>
    <xf numFmtId="0" fontId="16" fillId="13" borderId="6" xfId="33" applyFont="1" applyFill="1" applyBorder="1" applyAlignment="1" applyProtection="1">
      <alignment vertical="center" wrapText="1"/>
      <protection locked="0"/>
    </xf>
    <xf numFmtId="0" fontId="16" fillId="13" borderId="6" xfId="33" applyFont="1" applyFill="1" applyBorder="1" applyAlignment="1" applyProtection="1">
      <alignment vertical="center"/>
      <protection locked="0"/>
    </xf>
    <xf numFmtId="165" fontId="23" fillId="13" borderId="7" xfId="33" applyNumberFormat="1" applyFont="1" applyFill="1" applyBorder="1" applyAlignment="1" applyProtection="1">
      <alignment horizontal="right" vertical="center"/>
      <protection locked="0"/>
    </xf>
    <xf numFmtId="0" fontId="23" fillId="13" borderId="6" xfId="33" applyFont="1" applyFill="1" applyBorder="1" applyAlignment="1" applyProtection="1">
      <alignment vertical="center" wrapText="1"/>
      <protection locked="0"/>
    </xf>
    <xf numFmtId="165" fontId="23" fillId="13" borderId="6" xfId="33" applyNumberFormat="1" applyFont="1" applyFill="1" applyBorder="1" applyAlignment="1" applyProtection="1">
      <alignment horizontal="right" vertical="center"/>
      <protection locked="0"/>
    </xf>
    <xf numFmtId="168" fontId="23" fillId="13" borderId="6" xfId="33" applyNumberFormat="1" applyFont="1" applyFill="1" applyBorder="1" applyProtection="1">
      <protection locked="0"/>
    </xf>
    <xf numFmtId="168" fontId="23" fillId="13" borderId="7" xfId="33" applyNumberFormat="1" applyFont="1" applyFill="1" applyBorder="1" applyProtection="1">
      <protection locked="0"/>
    </xf>
    <xf numFmtId="0" fontId="23" fillId="13" borderId="6" xfId="33" applyFont="1" applyFill="1" applyBorder="1" applyAlignment="1" applyProtection="1">
      <alignment horizontal="center" vertical="center"/>
      <protection locked="0"/>
    </xf>
    <xf numFmtId="0" fontId="22" fillId="13" borderId="7" xfId="33" applyFont="1" applyFill="1" applyBorder="1" applyProtection="1">
      <protection locked="0"/>
    </xf>
    <xf numFmtId="0" fontId="22" fillId="13" borderId="6" xfId="33" applyFont="1" applyFill="1" applyBorder="1" applyProtection="1">
      <protection locked="0"/>
    </xf>
    <xf numFmtId="165" fontId="23" fillId="13" borderId="6" xfId="33" applyNumberFormat="1" applyFont="1" applyFill="1" applyBorder="1" applyAlignment="1" applyProtection="1">
      <alignment horizontal="right"/>
      <protection locked="0"/>
    </xf>
    <xf numFmtId="164" fontId="23" fillId="13" borderId="6" xfId="33" applyNumberFormat="1" applyFont="1" applyFill="1" applyBorder="1" applyAlignment="1" applyProtection="1">
      <alignment vertical="center"/>
      <protection locked="0"/>
    </xf>
    <xf numFmtId="164" fontId="23" fillId="13" borderId="7" xfId="33" applyNumberFormat="1" applyFont="1" applyFill="1" applyBorder="1" applyAlignment="1" applyProtection="1">
      <alignment vertical="center"/>
      <protection locked="0"/>
    </xf>
    <xf numFmtId="0" fontId="47" fillId="13" borderId="6" xfId="33" applyFont="1" applyFill="1" applyBorder="1" applyProtection="1">
      <protection locked="0"/>
    </xf>
    <xf numFmtId="166" fontId="23" fillId="13" borderId="6" xfId="33" applyNumberFormat="1" applyFont="1" applyFill="1" applyBorder="1" applyAlignment="1" applyProtection="1">
      <alignment horizontal="right"/>
      <protection locked="0"/>
    </xf>
    <xf numFmtId="167" fontId="23" fillId="13" borderId="6" xfId="33" applyNumberFormat="1" applyFont="1" applyFill="1" applyBorder="1" applyAlignment="1" applyProtection="1">
      <alignment horizontal="right"/>
      <protection locked="0"/>
    </xf>
    <xf numFmtId="0" fontId="24" fillId="11" borderId="1" xfId="33" applyFont="1" applyFill="1"/>
    <xf numFmtId="166" fontId="44" fillId="14" borderId="14" xfId="33" applyNumberFormat="1" applyFont="1" applyFill="1" applyBorder="1" applyAlignment="1" applyProtection="1">
      <alignment horizontal="left"/>
      <protection locked="0"/>
    </xf>
    <xf numFmtId="165" fontId="23" fillId="14" borderId="14" xfId="33" applyNumberFormat="1" applyFont="1" applyFill="1" applyBorder="1" applyAlignment="1" applyProtection="1">
      <alignment horizontal="center"/>
      <protection locked="0"/>
    </xf>
    <xf numFmtId="166" fontId="44" fillId="14" borderId="4" xfId="33" applyNumberFormat="1" applyFont="1" applyFill="1" applyBorder="1" applyAlignment="1" applyProtection="1">
      <alignment horizontal="left"/>
      <protection locked="0"/>
    </xf>
    <xf numFmtId="165" fontId="23" fillId="14" borderId="4" xfId="33" applyNumberFormat="1" applyFont="1" applyFill="1" applyBorder="1" applyAlignment="1" applyProtection="1">
      <alignment horizontal="center"/>
      <protection locked="0"/>
    </xf>
    <xf numFmtId="166" fontId="44" fillId="14" borderId="5" xfId="33" applyNumberFormat="1" applyFont="1" applyFill="1" applyBorder="1" applyAlignment="1" applyProtection="1">
      <alignment horizontal="left"/>
      <protection locked="0"/>
    </xf>
    <xf numFmtId="165" fontId="23" fillId="14" borderId="5" xfId="33" applyNumberFormat="1" applyFont="1" applyFill="1" applyBorder="1" applyAlignment="1" applyProtection="1">
      <alignment horizontal="center"/>
      <protection locked="0"/>
    </xf>
    <xf numFmtId="0" fontId="24" fillId="0" borderId="1" xfId="33" applyFont="1"/>
    <xf numFmtId="0" fontId="31" fillId="10" borderId="1" xfId="33" applyFont="1" applyFill="1"/>
    <xf numFmtId="0" fontId="34" fillId="0" borderId="1" xfId="33" applyFont="1"/>
    <xf numFmtId="0" fontId="24" fillId="4" borderId="7" xfId="33" applyFont="1" applyFill="1" applyBorder="1"/>
    <xf numFmtId="173" fontId="31" fillId="12" borderId="1" xfId="33" applyNumberFormat="1" applyFont="1" applyFill="1" applyAlignment="1">
      <alignment horizontal="center"/>
    </xf>
    <xf numFmtId="0" fontId="40" fillId="0" borderId="1" xfId="33" applyFont="1"/>
    <xf numFmtId="0" fontId="22" fillId="0" borderId="1" xfId="33" applyFont="1"/>
    <xf numFmtId="0" fontId="26" fillId="4" borderId="7" xfId="33" applyFont="1" applyFill="1" applyBorder="1"/>
    <xf numFmtId="0" fontId="16" fillId="11" borderId="1" xfId="33" applyFont="1" applyFill="1"/>
    <xf numFmtId="166" fontId="15" fillId="4" borderId="8" xfId="33" applyNumberFormat="1" applyFont="1" applyFill="1" applyBorder="1" applyAlignment="1">
      <alignment horizontal="right" vertical="center"/>
    </xf>
    <xf numFmtId="0" fontId="16" fillId="11" borderId="1" xfId="33" applyFont="1" applyFill="1" applyProtection="1"/>
    <xf numFmtId="177" fontId="23" fillId="4" borderId="6" xfId="33" applyNumberFormat="1" applyFont="1" applyFill="1" applyBorder="1" applyAlignment="1" applyProtection="1">
      <alignment horizontal="right"/>
    </xf>
    <xf numFmtId="177" fontId="44" fillId="4" borderId="6" xfId="33" applyNumberFormat="1" applyFont="1" applyFill="1" applyBorder="1" applyAlignment="1" applyProtection="1">
      <alignment horizontal="right"/>
    </xf>
    <xf numFmtId="0" fontId="24" fillId="9" borderId="1" xfId="33" applyFont="1" applyFill="1" applyProtection="1"/>
    <xf numFmtId="0" fontId="30" fillId="9" borderId="1" xfId="33" applyFont="1" applyFill="1" applyProtection="1"/>
    <xf numFmtId="0" fontId="31" fillId="10" borderId="1" xfId="33" applyFont="1" applyFill="1" applyProtection="1"/>
    <xf numFmtId="0" fontId="32" fillId="10" borderId="1" xfId="33" applyFont="1" applyFill="1" applyProtection="1"/>
    <xf numFmtId="0" fontId="33" fillId="11" borderId="1" xfId="33" applyFont="1" applyFill="1" applyProtection="1"/>
    <xf numFmtId="0" fontId="22" fillId="11" borderId="1" xfId="33" applyFont="1" applyFill="1" applyProtection="1"/>
    <xf numFmtId="0" fontId="22" fillId="11" borderId="1" xfId="33" applyFont="1" applyFill="1" applyAlignment="1" applyProtection="1">
      <alignment horizontal="center" vertical="top"/>
    </xf>
    <xf numFmtId="0" fontId="33" fillId="11" borderId="1" xfId="33" applyFont="1" applyFill="1" applyAlignment="1" applyProtection="1">
      <alignment vertical="top"/>
    </xf>
    <xf numFmtId="0" fontId="32" fillId="10" borderId="1" xfId="33" applyFont="1" applyFill="1" applyAlignment="1" applyProtection="1">
      <alignment horizontal="center"/>
    </xf>
    <xf numFmtId="0" fontId="24" fillId="11" borderId="1" xfId="33" applyFont="1" applyFill="1" applyProtection="1"/>
    <xf numFmtId="170" fontId="31" fillId="12" borderId="1" xfId="33" applyNumberFormat="1" applyFont="1" applyFill="1" applyAlignment="1" applyProtection="1">
      <alignment horizontal="center"/>
    </xf>
    <xf numFmtId="0" fontId="24" fillId="4" borderId="7" xfId="33" applyFont="1" applyFill="1" applyBorder="1" applyProtection="1"/>
    <xf numFmtId="0" fontId="17" fillId="4" borderId="7" xfId="33" applyFont="1" applyFill="1" applyBorder="1" applyProtection="1"/>
    <xf numFmtId="0" fontId="17" fillId="4" borderId="7" xfId="33" applyFont="1" applyFill="1" applyBorder="1" applyAlignment="1" applyProtection="1">
      <alignment vertical="center"/>
    </xf>
    <xf numFmtId="6" fontId="51" fillId="11" borderId="1" xfId="33" applyNumberFormat="1" applyFont="1" applyFill="1" applyProtection="1"/>
    <xf numFmtId="0" fontId="49" fillId="11" borderId="1" xfId="33" applyFont="1" applyFill="1" applyProtection="1"/>
    <xf numFmtId="0" fontId="24" fillId="4" borderId="6" xfId="33" applyFont="1" applyFill="1" applyBorder="1" applyProtection="1"/>
    <xf numFmtId="0" fontId="35" fillId="4" borderId="6" xfId="33" applyFont="1" applyFill="1" applyBorder="1" applyProtection="1"/>
    <xf numFmtId="0" fontId="24" fillId="4" borderId="1" xfId="33" applyFont="1" applyFill="1" applyProtection="1"/>
    <xf numFmtId="0" fontId="16" fillId="4" borderId="6" xfId="33" applyFont="1" applyFill="1" applyBorder="1" applyProtection="1"/>
    <xf numFmtId="168" fontId="16" fillId="4" borderId="1" xfId="33" applyNumberFormat="1" applyFont="1" applyFill="1" applyProtection="1"/>
    <xf numFmtId="0" fontId="35" fillId="4" borderId="7" xfId="33" applyFont="1" applyFill="1" applyBorder="1" applyProtection="1"/>
    <xf numFmtId="168" fontId="16" fillId="4" borderId="6" xfId="33" applyNumberFormat="1" applyFont="1" applyFill="1" applyBorder="1" applyProtection="1"/>
    <xf numFmtId="0" fontId="36" fillId="11" borderId="1" xfId="33" applyFont="1" applyFill="1" applyProtection="1"/>
    <xf numFmtId="0" fontId="29" fillId="12" borderId="1" xfId="33" applyFont="1" applyFill="1" applyProtection="1"/>
    <xf numFmtId="0" fontId="29" fillId="12" borderId="1" xfId="33" applyFont="1" applyFill="1" applyAlignment="1" applyProtection="1">
      <alignment horizontal="center" wrapText="1"/>
    </xf>
    <xf numFmtId="0" fontId="24" fillId="12" borderId="1" xfId="33" applyFont="1" applyFill="1" applyProtection="1"/>
    <xf numFmtId="0" fontId="29" fillId="12" borderId="1" xfId="33" applyFont="1" applyFill="1" applyAlignment="1" applyProtection="1">
      <alignment horizontal="right"/>
    </xf>
    <xf numFmtId="172" fontId="31" fillId="12" borderId="1" xfId="33" applyNumberFormat="1" applyFont="1" applyFill="1" applyAlignment="1" applyProtection="1">
      <alignment horizontal="center"/>
    </xf>
    <xf numFmtId="0" fontId="27" fillId="12" borderId="1" xfId="33" applyFont="1" applyFill="1" applyProtection="1"/>
    <xf numFmtId="0" fontId="24" fillId="0" borderId="1" xfId="33" applyFont="1" applyProtection="1"/>
    <xf numFmtId="171" fontId="31" fillId="12" borderId="1" xfId="33" applyNumberFormat="1" applyFont="1" applyFill="1" applyAlignment="1" applyProtection="1">
      <alignment horizontal="center" wrapText="1"/>
    </xf>
    <xf numFmtId="0" fontId="31" fillId="12" borderId="1" xfId="33" applyFont="1" applyFill="1" applyAlignment="1" applyProtection="1">
      <alignment horizontal="center" wrapText="1"/>
    </xf>
    <xf numFmtId="0" fontId="16" fillId="4" borderId="7" xfId="33" applyFont="1" applyFill="1" applyBorder="1" applyAlignment="1" applyProtection="1">
      <alignment vertical="center"/>
    </xf>
    <xf numFmtId="0" fontId="16" fillId="4" borderId="7" xfId="33" applyFont="1" applyFill="1" applyBorder="1" applyAlignment="1" applyProtection="1">
      <alignment vertical="center" wrapText="1"/>
    </xf>
    <xf numFmtId="164" fontId="16" fillId="4" borderId="7" xfId="33" applyNumberFormat="1" applyFont="1" applyFill="1" applyBorder="1" applyAlignment="1" applyProtection="1">
      <alignment vertical="center"/>
    </xf>
    <xf numFmtId="168" fontId="16" fillId="4" borderId="7" xfId="33" applyNumberFormat="1" applyFont="1" applyFill="1" applyBorder="1" applyAlignment="1" applyProtection="1">
      <alignment vertical="center"/>
    </xf>
    <xf numFmtId="168" fontId="52" fillId="4" borderId="7" xfId="33" applyNumberFormat="1" applyFont="1" applyFill="1" applyBorder="1" applyAlignment="1" applyProtection="1">
      <alignment vertical="center" wrapText="1"/>
    </xf>
    <xf numFmtId="165" fontId="15" fillId="4" borderId="7" xfId="33" applyNumberFormat="1" applyFont="1" applyFill="1" applyBorder="1" applyAlignment="1" applyProtection="1">
      <alignment vertical="center"/>
    </xf>
    <xf numFmtId="164" fontId="16" fillId="4" borderId="6" xfId="33" applyNumberFormat="1" applyFont="1" applyFill="1" applyBorder="1" applyAlignment="1" applyProtection="1">
      <alignment vertical="center"/>
    </xf>
    <xf numFmtId="0" fontId="16" fillId="4" borderId="7" xfId="33" applyFont="1" applyFill="1" applyBorder="1" applyProtection="1"/>
    <xf numFmtId="0" fontId="15" fillId="4" borderId="7" xfId="33" applyFont="1" applyFill="1" applyBorder="1" applyProtection="1"/>
    <xf numFmtId="165" fontId="15" fillId="4" borderId="7" xfId="33" applyNumberFormat="1" applyFont="1" applyFill="1" applyBorder="1" applyProtection="1"/>
    <xf numFmtId="0" fontId="15" fillId="4" borderId="8" xfId="33" applyFont="1" applyFill="1" applyBorder="1" applyAlignment="1" applyProtection="1">
      <alignment vertical="center" wrapText="1"/>
    </xf>
    <xf numFmtId="0" fontId="16" fillId="4" borderId="8" xfId="33" applyFont="1" applyFill="1" applyBorder="1" applyAlignment="1" applyProtection="1">
      <alignment vertical="center"/>
    </xf>
    <xf numFmtId="168" fontId="45" fillId="4" borderId="7" xfId="33" applyNumberFormat="1" applyFont="1" applyFill="1" applyBorder="1" applyAlignment="1" applyProtection="1">
      <alignment vertical="center"/>
    </xf>
    <xf numFmtId="165" fontId="15" fillId="4" borderId="8" xfId="33" applyNumberFormat="1" applyFont="1" applyFill="1" applyBorder="1" applyAlignment="1" applyProtection="1">
      <alignment horizontal="right" vertical="center"/>
    </xf>
    <xf numFmtId="0" fontId="37" fillId="11" borderId="1" xfId="33" applyFont="1" applyFill="1" applyProtection="1"/>
    <xf numFmtId="0" fontId="38" fillId="12" borderId="1" xfId="33" applyFont="1" applyFill="1" applyProtection="1"/>
    <xf numFmtId="0" fontId="31" fillId="12" borderId="1" xfId="33" applyFont="1" applyFill="1" applyProtection="1"/>
    <xf numFmtId="0" fontId="27" fillId="12" borderId="1" xfId="33" applyFont="1" applyFill="1" applyAlignment="1" applyProtection="1">
      <alignment horizontal="center"/>
    </xf>
    <xf numFmtId="171" fontId="31" fillId="12" borderId="1" xfId="33" applyNumberFormat="1" applyFont="1" applyFill="1" applyAlignment="1" applyProtection="1">
      <alignment horizontal="center" vertical="center"/>
    </xf>
    <xf numFmtId="0" fontId="39" fillId="12" borderId="1" xfId="33" applyFont="1" applyFill="1" applyAlignment="1" applyProtection="1">
      <alignment horizontal="right"/>
    </xf>
    <xf numFmtId="173" fontId="31" fillId="12" borderId="1" xfId="33" applyNumberFormat="1" applyFont="1" applyFill="1" applyAlignment="1" applyProtection="1">
      <alignment horizontal="center"/>
    </xf>
    <xf numFmtId="0" fontId="16" fillId="4" borderId="7" xfId="33" applyFont="1" applyFill="1" applyBorder="1" applyAlignment="1" applyProtection="1">
      <alignment horizontal="center"/>
    </xf>
    <xf numFmtId="165" fontId="15" fillId="4" borderId="7" xfId="33" applyNumberFormat="1" applyFont="1" applyFill="1" applyBorder="1" applyAlignment="1" applyProtection="1">
      <alignment horizontal="right"/>
    </xf>
    <xf numFmtId="0" fontId="40" fillId="11" borderId="1" xfId="33" applyFont="1" applyFill="1" applyProtection="1"/>
    <xf numFmtId="0" fontId="24" fillId="4" borderId="8" xfId="33" applyFont="1" applyFill="1" applyBorder="1" applyProtection="1"/>
    <xf numFmtId="0" fontId="22" fillId="0" borderId="1" xfId="33" applyFont="1" applyProtection="1"/>
    <xf numFmtId="0" fontId="26" fillId="4" borderId="7" xfId="33" applyFont="1" applyFill="1" applyBorder="1" applyProtection="1"/>
    <xf numFmtId="0" fontId="42" fillId="15" borderId="9" xfId="33" applyFont="1" applyFill="1" applyBorder="1" applyProtection="1"/>
    <xf numFmtId="0" fontId="42" fillId="15" borderId="10" xfId="33" applyFont="1" applyFill="1" applyBorder="1" applyProtection="1"/>
    <xf numFmtId="0" fontId="42" fillId="15" borderId="11" xfId="33" applyFont="1" applyFill="1" applyBorder="1" applyProtection="1"/>
    <xf numFmtId="0" fontId="24" fillId="11" borderId="12" xfId="33" applyFont="1" applyFill="1" applyBorder="1" applyProtection="1"/>
    <xf numFmtId="0" fontId="15" fillId="11" borderId="1" xfId="33" applyFont="1" applyFill="1" applyAlignment="1" applyProtection="1">
      <alignment horizontal="center" vertical="top" wrapText="1"/>
    </xf>
    <xf numFmtId="0" fontId="15" fillId="11" borderId="13" xfId="33" applyFont="1" applyFill="1" applyBorder="1" applyAlignment="1" applyProtection="1">
      <alignment horizontal="center" vertical="top"/>
    </xf>
    <xf numFmtId="167" fontId="15" fillId="11" borderId="13" xfId="33" applyNumberFormat="1" applyFont="1" applyFill="1" applyBorder="1" applyProtection="1"/>
    <xf numFmtId="0" fontId="24" fillId="11" borderId="15" xfId="33" applyFont="1" applyFill="1" applyBorder="1" applyProtection="1"/>
    <xf numFmtId="0" fontId="24" fillId="11" borderId="16" xfId="33" applyFont="1" applyFill="1" applyBorder="1" applyProtection="1"/>
    <xf numFmtId="0" fontId="26" fillId="11" borderId="16" xfId="33" applyFont="1" applyFill="1" applyBorder="1" applyProtection="1"/>
    <xf numFmtId="0" fontId="24" fillId="0" borderId="16" xfId="33" applyFont="1" applyBorder="1" applyProtection="1"/>
    <xf numFmtId="0" fontId="16" fillId="11" borderId="16" xfId="33" applyFont="1" applyFill="1" applyBorder="1" applyProtection="1"/>
    <xf numFmtId="167" fontId="15" fillId="11" borderId="17" xfId="33" applyNumberFormat="1" applyFont="1" applyFill="1" applyBorder="1" applyProtection="1"/>
    <xf numFmtId="0" fontId="42" fillId="12" borderId="1" xfId="33" applyFont="1" applyFill="1" applyProtection="1"/>
    <xf numFmtId="172" fontId="31" fillId="12" borderId="1" xfId="33" applyNumberFormat="1" applyFont="1" applyFill="1" applyProtection="1"/>
    <xf numFmtId="171" fontId="31" fillId="12" borderId="1" xfId="33" applyNumberFormat="1" applyFont="1" applyFill="1" applyAlignment="1" applyProtection="1">
      <alignment horizontal="right" vertical="center"/>
    </xf>
    <xf numFmtId="0" fontId="26" fillId="6" borderId="7" xfId="33" applyFont="1" applyFill="1" applyBorder="1" applyProtection="1"/>
    <xf numFmtId="0" fontId="24" fillId="6" borderId="7" xfId="33" applyFont="1" applyFill="1" applyBorder="1" applyProtection="1"/>
    <xf numFmtId="0" fontId="24" fillId="6" borderId="6" xfId="33" applyFont="1" applyFill="1" applyBorder="1" applyProtection="1"/>
    <xf numFmtId="0" fontId="31" fillId="12" borderId="1" xfId="33" applyFont="1" applyFill="1" applyAlignment="1" applyProtection="1">
      <alignment horizontal="right"/>
    </xf>
    <xf numFmtId="0" fontId="24" fillId="4" borderId="7" xfId="33" applyFont="1" applyFill="1" applyBorder="1" applyAlignment="1" applyProtection="1">
      <alignment horizontal="center"/>
    </xf>
    <xf numFmtId="165" fontId="15" fillId="4" borderId="1" xfId="33" applyNumberFormat="1" applyFont="1" applyFill="1" applyAlignment="1" applyProtection="1">
      <alignment horizontal="right"/>
    </xf>
    <xf numFmtId="165" fontId="15" fillId="4" borderId="8" xfId="33" applyNumberFormat="1" applyFont="1" applyFill="1" applyBorder="1" applyAlignment="1" applyProtection="1">
      <alignment horizontal="right"/>
    </xf>
    <xf numFmtId="165" fontId="16" fillId="4" borderId="7" xfId="33" applyNumberFormat="1" applyFont="1" applyFill="1" applyBorder="1" applyAlignment="1" applyProtection="1">
      <alignment horizontal="right"/>
    </xf>
    <xf numFmtId="0" fontId="41" fillId="10" borderId="1" xfId="33" applyFont="1" applyFill="1" applyProtection="1"/>
    <xf numFmtId="174" fontId="31" fillId="12" borderId="1" xfId="33" applyNumberFormat="1" applyFont="1" applyFill="1" applyAlignment="1" applyProtection="1">
      <alignment horizontal="center"/>
    </xf>
    <xf numFmtId="165" fontId="15" fillId="4" borderId="7" xfId="33" applyNumberFormat="1" applyFont="1" applyFill="1" applyBorder="1" applyAlignment="1" applyProtection="1">
      <alignment horizontal="right" vertical="center"/>
    </xf>
    <xf numFmtId="0" fontId="26" fillId="11" borderId="1" xfId="33" applyFont="1" applyFill="1" applyProtection="1"/>
    <xf numFmtId="0" fontId="24" fillId="11" borderId="1" xfId="33" applyFont="1" applyFill="1" applyAlignment="1" applyProtection="1">
      <alignment horizontal="center"/>
    </xf>
    <xf numFmtId="165" fontId="15" fillId="11" borderId="1" xfId="33" applyNumberFormat="1" applyFont="1" applyFill="1" applyAlignment="1" applyProtection="1">
      <alignment horizontal="right" vertical="center"/>
    </xf>
    <xf numFmtId="165" fontId="43" fillId="11" borderId="1" xfId="33" applyNumberFormat="1" applyFont="1" applyFill="1" applyAlignment="1" applyProtection="1">
      <alignment horizontal="right" vertical="center"/>
    </xf>
    <xf numFmtId="175" fontId="31" fillId="12" borderId="1" xfId="33" applyNumberFormat="1" applyFont="1" applyFill="1" applyAlignment="1" applyProtection="1">
      <alignment horizontal="center"/>
    </xf>
    <xf numFmtId="165" fontId="16" fillId="4" borderId="8" xfId="33" applyNumberFormat="1" applyFont="1" applyFill="1" applyBorder="1" applyProtection="1"/>
    <xf numFmtId="0" fontId="46" fillId="4" borderId="7" xfId="33" applyFont="1" applyFill="1" applyBorder="1" applyProtection="1"/>
    <xf numFmtId="0" fontId="14" fillId="4" borderId="7" xfId="33" applyFont="1" applyFill="1" applyBorder="1" applyProtection="1"/>
    <xf numFmtId="0" fontId="24" fillId="4" borderId="1" xfId="33" applyFont="1" applyFill="1" applyBorder="1" applyProtection="1"/>
    <xf numFmtId="168" fontId="23" fillId="13" borderId="7" xfId="33" applyNumberFormat="1" applyFont="1" applyFill="1" applyBorder="1" applyAlignment="1" applyProtection="1">
      <alignment horizontal="center"/>
      <protection locked="0"/>
    </xf>
    <xf numFmtId="176" fontId="16" fillId="4" borderId="7" xfId="33" applyNumberFormat="1" applyFont="1" applyFill="1" applyBorder="1" applyAlignment="1" applyProtection="1">
      <alignment vertical="center"/>
    </xf>
    <xf numFmtId="0" fontId="24" fillId="4" borderId="7" xfId="33" applyFont="1" applyFill="1" applyBorder="1" applyAlignment="1" applyProtection="1">
      <alignment horizontal="left"/>
    </xf>
    <xf numFmtId="0" fontId="24" fillId="4" borderId="1" xfId="33" applyFont="1" applyFill="1" applyBorder="1" applyAlignment="1" applyProtection="1">
      <alignment horizontal="left"/>
    </xf>
    <xf numFmtId="165" fontId="55" fillId="4" borderId="7" xfId="33" applyNumberFormat="1" applyFont="1" applyFill="1" applyBorder="1" applyAlignment="1" applyProtection="1">
      <alignment horizontal="center" wrapText="1"/>
    </xf>
    <xf numFmtId="170" fontId="31" fillId="12" borderId="1" xfId="33" applyNumberFormat="1" applyFont="1" applyFill="1" applyAlignment="1" applyProtection="1">
      <alignment horizontal="center" vertical="center"/>
    </xf>
    <xf numFmtId="0" fontId="57" fillId="11" borderId="1" xfId="33" applyFont="1" applyFill="1" applyProtection="1"/>
    <xf numFmtId="0" fontId="56" fillId="11" borderId="1" xfId="33" applyFont="1" applyFill="1" applyProtection="1"/>
    <xf numFmtId="0" fontId="26" fillId="0" borderId="1" xfId="33" applyFont="1"/>
    <xf numFmtId="9" fontId="51" fillId="11" borderId="1" xfId="33" applyNumberFormat="1" applyFont="1" applyFill="1" applyProtection="1"/>
    <xf numFmtId="171" fontId="23" fillId="13" borderId="7" xfId="33" applyNumberFormat="1" applyFont="1" applyFill="1" applyBorder="1" applyAlignment="1" applyProtection="1">
      <alignment horizontal="right" vertical="center"/>
      <protection locked="0"/>
    </xf>
    <xf numFmtId="0" fontId="22" fillId="4" borderId="7" xfId="33" applyFont="1" applyFill="1" applyBorder="1" applyProtection="1">
      <protection locked="0"/>
    </xf>
  </cellXfs>
  <cellStyles count="36">
    <cellStyle name="Accent2 2" xfId="3" xr:uid="{00000000-0005-0000-0000-000001000000}"/>
    <cellStyle name="Accent5 2" xfId="1" xr:uid="{00000000-0005-0000-0000-000002000000}"/>
    <cellStyle name="Bad 2" xfId="11" xr:uid="{00000000-0005-0000-0000-000004000000}"/>
    <cellStyle name="cells" xfId="20" xr:uid="{00000000-0005-0000-0000-000005000000}"/>
    <cellStyle name="column field" xfId="6" xr:uid="{00000000-0005-0000-0000-000006000000}"/>
    <cellStyle name="Comma 2" xfId="4" xr:uid="{00000000-0005-0000-0000-000007000000}"/>
    <cellStyle name="Comma 2 2" xfId="32" xr:uid="{353665BB-550A-40C0-98E5-D036135FBA07}"/>
    <cellStyle name="Comma 3" xfId="27" xr:uid="{B5259241-8D70-4800-8069-F1AB0CAF09E2}"/>
    <cellStyle name="Currency 2" xfId="9" xr:uid="{00000000-0005-0000-0000-000008000000}"/>
    <cellStyle name="Currency 3" xfId="12" xr:uid="{00000000-0005-0000-0000-000009000000}"/>
    <cellStyle name="field names" xfId="18" xr:uid="{00000000-0005-0000-0000-00000A000000}"/>
    <cellStyle name="Fill" xfId="24" xr:uid="{12BADF05-1A6B-459E-ADDC-E40A04AFEC8B}"/>
    <cellStyle name="footer" xfId="17" xr:uid="{00000000-0005-0000-0000-00000B000000}"/>
    <cellStyle name="heading" xfId="16" xr:uid="{00000000-0005-0000-0000-00000C000000}"/>
    <cellStyle name="Hyperlink 2" xfId="35" xr:uid="{1A0B63E5-2F30-4A0B-8865-97C83124F55B}"/>
    <cellStyle name="Normal" xfId="0" builtinId="0"/>
    <cellStyle name="Normal 10" xfId="23" xr:uid="{A70DA19C-C595-4467-8485-33FE4B693E88}"/>
    <cellStyle name="Normal 11" xfId="30" xr:uid="{AF628679-8818-41A5-958A-5199343BFFD5}"/>
    <cellStyle name="Normal 12" xfId="33" xr:uid="{C69D883D-E3DE-4360-B8EB-00EE86D55E85}"/>
    <cellStyle name="Normal 13" xfId="34" xr:uid="{309C4EBD-C294-4B7F-B58C-9B3BD2965E48}"/>
    <cellStyle name="Normal 2" xfId="2" xr:uid="{00000000-0005-0000-0000-00000F000000}"/>
    <cellStyle name="Normal 3" xfId="7" xr:uid="{00000000-0005-0000-0000-000010000000}"/>
    <cellStyle name="Normal 3 2" xfId="8" xr:uid="{00000000-0005-0000-0000-000011000000}"/>
    <cellStyle name="Normal 3 3" xfId="14" xr:uid="{00000000-0005-0000-0000-000012000000}"/>
    <cellStyle name="Normal 3 4" xfId="15" xr:uid="{00000000-0005-0000-0000-000013000000}"/>
    <cellStyle name="Normal 4" xfId="10" xr:uid="{00000000-0005-0000-0000-000014000000}"/>
    <cellStyle name="Normal 5" xfId="21" xr:uid="{FDFC2DFF-1744-4A96-B1AD-FE2CA9134329}"/>
    <cellStyle name="Normal 6" xfId="25" xr:uid="{FC70E4D0-8542-43E8-8194-E4C094F94E0B}"/>
    <cellStyle name="Normal 7" xfId="26" xr:uid="{60213666-3DF8-4A0A-9A80-15CCEB7FE1F4}"/>
    <cellStyle name="Normal 8" xfId="28" xr:uid="{14A902D7-7C30-44CA-A57F-84A0692AFD1F}"/>
    <cellStyle name="Normal 9" xfId="29" xr:uid="{70357050-9E8A-437E-98F1-B70FB607EB72}"/>
    <cellStyle name="Percent 2" xfId="5" xr:uid="{00000000-0005-0000-0000-000016000000}"/>
    <cellStyle name="Percent 3" xfId="13" xr:uid="{00000000-0005-0000-0000-000017000000}"/>
    <cellStyle name="Percent 4" xfId="22" xr:uid="{51536AC7-069E-42CE-A1B7-E09113A5755C}"/>
    <cellStyle name="Percent 5" xfId="31" xr:uid="{29C4A04E-4443-4A60-8D79-D0136947C2D5}"/>
    <cellStyle name="rowfield" xfId="19" xr:uid="{00000000-0005-0000-0000-000018000000}"/>
  </cellStyles>
  <dxfs count="9">
    <dxf>
      <font>
        <color theme="0"/>
      </font>
      <fill>
        <patternFill>
          <bgColor rgb="FFC00000"/>
        </patternFill>
      </fill>
    </dxf>
    <dxf>
      <font>
        <color theme="0"/>
      </font>
      <fill>
        <patternFill>
          <bgColor rgb="FFC00000"/>
        </patternFill>
      </fill>
    </dxf>
    <dxf>
      <font>
        <color theme="0" tint="-0.34998626667073579"/>
      </font>
      <fill>
        <patternFill>
          <bgColor theme="2"/>
        </patternFill>
      </fill>
    </dxf>
    <dxf>
      <font>
        <color theme="0" tint="-0.34998626667073579"/>
      </font>
      <fill>
        <patternFill>
          <bgColor theme="2"/>
        </patternFill>
      </fill>
    </dxf>
    <dxf>
      <font>
        <color theme="0"/>
      </font>
      <fill>
        <patternFill>
          <bgColor rgb="FFC00000"/>
        </patternFill>
      </fill>
    </dxf>
    <dxf>
      <font>
        <color rgb="FFFFFF00"/>
      </font>
      <fill>
        <patternFill>
          <bgColor rgb="FFC00000"/>
        </patternFill>
      </fill>
      <border>
        <top style="thin">
          <color theme="0" tint="-4.9989318521683403E-2"/>
        </top>
        <bottom style="thin">
          <color theme="0" tint="-4.9989318521683403E-2"/>
        </bottom>
      </border>
    </dxf>
    <dxf>
      <font>
        <color rgb="FFFFFF00"/>
      </font>
      <fill>
        <patternFill>
          <bgColor rgb="FFC00000"/>
        </patternFill>
      </fill>
      <border>
        <top style="thin">
          <color theme="0" tint="-4.9989318521683403E-2"/>
        </top>
        <bottom style="thin">
          <color theme="0" tint="-4.9989318521683403E-2"/>
        </bottom>
      </border>
    </dxf>
    <dxf>
      <font>
        <color rgb="FFFFFF00"/>
      </font>
      <fill>
        <patternFill>
          <bgColor rgb="FFC00000"/>
        </patternFill>
      </fill>
      <border>
        <top style="thin">
          <color theme="0" tint="-4.9989318521683403E-2"/>
        </top>
        <bottom style="thin">
          <color theme="0" tint="-4.9989318521683403E-2"/>
        </bottom>
      </border>
    </dxf>
    <dxf>
      <font>
        <color rgb="FFFFFF00"/>
      </font>
      <fill>
        <patternFill>
          <bgColor rgb="FFC00000"/>
        </patternFill>
      </fill>
      <border>
        <top style="thin">
          <color theme="0" tint="-4.9989318521683403E-2"/>
        </top>
        <bottom style="thin">
          <color theme="0" tint="-4.9989318521683403E-2"/>
        </bottom>
      </border>
    </dxf>
  </dxfs>
  <tableStyles count="0" defaultTableStyle="TableStyleMedium2" defaultPivotStyle="PivotStyleLight16"/>
  <colors>
    <mruColors>
      <color rgb="FFF2F2F2"/>
      <color rgb="FFFF33CC"/>
      <color rgb="FFCAD4E4"/>
      <color rgb="FFCC00CC"/>
      <color rgb="FFBF0000"/>
      <color rgb="FFCC0000"/>
      <color rgb="FFFF9966"/>
      <color rgb="FF7F9ACC"/>
      <color rgb="FFA5B8D9"/>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0</xdr:colOff>
      <xdr:row>66</xdr:row>
      <xdr:rowOff>123824</xdr:rowOff>
    </xdr:from>
    <xdr:ext cx="12277725" cy="561976"/>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76275" y="7972424"/>
          <a:ext cx="12277725" cy="561976"/>
        </a:xfrm>
        <a:prstGeom prst="rect">
          <a:avLst/>
        </a:prstGeom>
        <a:solidFill>
          <a:schemeClr val="bg1">
            <a:lumMod val="95000"/>
          </a:schemeClr>
        </a:solidFill>
        <a:ln>
          <a:solidFill>
            <a:schemeClr val="accent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vertOverflow="clip" horzOverflow="clip" wrap="square" lIns="648000" rtlCol="0" anchor="ctr">
          <a:noAutofit/>
        </a:bodyPr>
        <a:lstStyle/>
        <a:p>
          <a:r>
            <a:rPr lang="en-AU" sz="1050" baseline="0">
              <a:solidFill>
                <a:schemeClr val="accent1"/>
              </a:solidFill>
              <a:latin typeface="Arial" panose="020B0604020202020204" pitchFamily="34" charset="0"/>
              <a:cs typeface="Arial" panose="020B0604020202020204" pitchFamily="34" charset="0"/>
            </a:rPr>
            <a:t>Please ensure only the </a:t>
          </a:r>
          <a:r>
            <a:rPr lang="en-AU" sz="1050" b="1" u="sng" baseline="0">
              <a:solidFill>
                <a:srgbClr val="C00000"/>
              </a:solidFill>
              <a:latin typeface="Arial" panose="020B0604020202020204" pitchFamily="34" charset="0"/>
              <a:cs typeface="Arial" panose="020B0604020202020204" pitchFamily="34" charset="0"/>
            </a:rPr>
            <a:t>additional</a:t>
          </a:r>
          <a:r>
            <a:rPr lang="en-AU" sz="1050" b="1" u="none" baseline="0">
              <a:solidFill>
                <a:srgbClr val="C00000"/>
              </a:solidFill>
              <a:latin typeface="Arial" panose="020B0604020202020204" pitchFamily="34" charset="0"/>
              <a:cs typeface="Arial" panose="020B0604020202020204" pitchFamily="34" charset="0"/>
            </a:rPr>
            <a:t> </a:t>
          </a:r>
          <a:r>
            <a:rPr lang="en-AU" sz="1050" baseline="0">
              <a:solidFill>
                <a:schemeClr val="accent1"/>
              </a:solidFill>
              <a:latin typeface="Arial" panose="020B0604020202020204" pitchFamily="34" charset="0"/>
              <a:cs typeface="Arial" panose="020B0604020202020204" pitchFamily="34" charset="0"/>
            </a:rPr>
            <a:t>expenses associated with the project are captured in the Expenses section below. Operating wages are included in Section B23-B30, not in expenses.</a:t>
          </a:r>
        </a:p>
      </xdr:txBody>
    </xdr:sp>
    <xdr:clientData/>
  </xdr:oneCellAnchor>
  <xdr:twoCellAnchor>
    <xdr:from>
      <xdr:col>2</xdr:col>
      <xdr:colOff>133347</xdr:colOff>
      <xdr:row>82</xdr:row>
      <xdr:rowOff>114299</xdr:rowOff>
    </xdr:from>
    <xdr:to>
      <xdr:col>7</xdr:col>
      <xdr:colOff>498297</xdr:colOff>
      <xdr:row>90</xdr:row>
      <xdr:rowOff>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61947" y="11906249"/>
          <a:ext cx="6480000" cy="1333501"/>
        </a:xfrm>
        <a:prstGeom prst="rect">
          <a:avLst/>
        </a:prstGeom>
        <a:solidFill>
          <a:schemeClr val="accent5">
            <a:lumMod val="20000"/>
            <a:lumOff val="80000"/>
          </a:schemeClr>
        </a:solidFill>
        <a:ln w="9525" cmpd="sng">
          <a:solidFill>
            <a:schemeClr val="accent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just"/>
          <a:r>
            <a:rPr lang="en-AU" sz="1000" b="1">
              <a:solidFill>
                <a:schemeClr val="accent1"/>
              </a:solidFill>
              <a:latin typeface="Arial" panose="020B0604020202020204" pitchFamily="34" charset="0"/>
              <a:cs typeface="Arial" panose="020B0604020202020204" pitchFamily="34" charset="0"/>
            </a:rPr>
            <a:t>Hints: </a:t>
          </a:r>
          <a:r>
            <a:rPr lang="en-AU" sz="1000">
              <a:solidFill>
                <a:schemeClr val="accent1"/>
              </a:solidFill>
              <a:latin typeface="Arial" panose="020B0604020202020204" pitchFamily="34" charset="0"/>
              <a:cs typeface="Arial" panose="020B0604020202020204" pitchFamily="34" charset="0"/>
            </a:rPr>
            <a:t>If the employees will</a:t>
          </a:r>
          <a:r>
            <a:rPr lang="en-AU" sz="1000" baseline="0">
              <a:solidFill>
                <a:schemeClr val="accent1"/>
              </a:solidFill>
              <a:latin typeface="Arial" panose="020B0604020202020204" pitchFamily="34" charset="0"/>
              <a:cs typeface="Arial" panose="020B0604020202020204" pitchFamily="34" charset="0"/>
            </a:rPr>
            <a:t> be hired as contractors for a fixed fee (not wages paid directly) then include them in the expenses above.</a:t>
          </a:r>
        </a:p>
        <a:p>
          <a:pPr algn="just"/>
          <a:endParaRPr lang="en-AU" sz="1000" baseline="0">
            <a:solidFill>
              <a:schemeClr val="accent1"/>
            </a:solidFill>
            <a:latin typeface="Arial" panose="020B0604020202020204" pitchFamily="34" charset="0"/>
            <a:cs typeface="Arial" panose="020B0604020202020204" pitchFamily="34" charset="0"/>
          </a:endParaRPr>
        </a:p>
        <a:p>
          <a:pPr algn="just"/>
          <a:r>
            <a:rPr lang="en-AU" sz="1000" baseline="0">
              <a:solidFill>
                <a:schemeClr val="accent1"/>
              </a:solidFill>
              <a:latin typeface="Arial" panose="020B0604020202020204" pitchFamily="34" charset="0"/>
              <a:cs typeface="Arial" panose="020B0604020202020204" pitchFamily="34" charset="0"/>
            </a:rPr>
            <a:t>Only include </a:t>
          </a:r>
          <a:r>
            <a:rPr lang="en-AU" sz="1000" b="1" baseline="0">
              <a:solidFill>
                <a:schemeClr val="accent1"/>
              </a:solidFill>
              <a:latin typeface="Arial" panose="020B0604020202020204" pitchFamily="34" charset="0"/>
              <a:cs typeface="Arial" panose="020B0604020202020204" pitchFamily="34" charset="0"/>
            </a:rPr>
            <a:t>additional</a:t>
          </a:r>
          <a:r>
            <a:rPr lang="en-AU" sz="1000" baseline="0">
              <a:solidFill>
                <a:schemeClr val="accent1"/>
              </a:solidFill>
              <a:latin typeface="Arial" panose="020B0604020202020204" pitchFamily="34" charset="0"/>
              <a:cs typeface="Arial" panose="020B0604020202020204" pitchFamily="34" charset="0"/>
            </a:rPr>
            <a:t> employment. For example, only include administrative employees, project managers, or cleaners if additional staff will be hired for these purposes. Do not include them if they would be employed if the project does not proceed.</a:t>
          </a:r>
          <a:endParaRPr lang="en-AU" sz="1000">
            <a:solidFill>
              <a:schemeClr val="accent1"/>
            </a:solidFill>
            <a:latin typeface="Arial" panose="020B0604020202020204" pitchFamily="34" charset="0"/>
            <a:cs typeface="Arial" panose="020B0604020202020204" pitchFamily="34" charset="0"/>
          </a:endParaRPr>
        </a:p>
      </xdr:txBody>
    </xdr:sp>
    <xdr:clientData/>
  </xdr:twoCellAnchor>
  <xdr:twoCellAnchor>
    <xdr:from>
      <xdr:col>4</xdr:col>
      <xdr:colOff>9524</xdr:colOff>
      <xdr:row>67</xdr:row>
      <xdr:rowOff>180976</xdr:rowOff>
    </xdr:from>
    <xdr:to>
      <xdr:col>14</xdr:col>
      <xdr:colOff>411449</xdr:colOff>
      <xdr:row>67</xdr:row>
      <xdr:rowOff>695326</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685799" y="11991976"/>
          <a:ext cx="12193875" cy="514350"/>
        </a:xfrm>
        <a:prstGeom prst="rect">
          <a:avLst/>
        </a:prstGeom>
        <a:solidFill>
          <a:schemeClr val="accent5">
            <a:lumMod val="20000"/>
            <a:lumOff val="80000"/>
          </a:schemeClr>
        </a:solidFill>
        <a:ln w="9525" cmpd="sng">
          <a:solidFill>
            <a:schemeClr val="accent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576000" rtlCol="0" anchor="ctr"/>
        <a:lstStyle/>
        <a:p>
          <a:pPr algn="just"/>
          <a:r>
            <a:rPr lang="en-AU" sz="1050">
              <a:solidFill>
                <a:schemeClr val="accent1"/>
              </a:solidFill>
              <a:latin typeface="Arial" panose="020B0604020202020204" pitchFamily="34" charset="0"/>
              <a:cs typeface="Arial" panose="020B0604020202020204" pitchFamily="34" charset="0"/>
            </a:rPr>
            <a:t>NB All expenses amounts should be expressed as positive numbers. Do not enter negative numbers or numbers in brackets</a:t>
          </a:r>
        </a:p>
      </xdr:txBody>
    </xdr:sp>
    <xdr:clientData/>
  </xdr:twoCellAnchor>
  <xdr:twoCellAnchor editAs="oneCell">
    <xdr:from>
      <xdr:col>1</xdr:col>
      <xdr:colOff>104776</xdr:colOff>
      <xdr:row>0</xdr:row>
      <xdr:rowOff>161925</xdr:rowOff>
    </xdr:from>
    <xdr:to>
      <xdr:col>4</xdr:col>
      <xdr:colOff>360113</xdr:colOff>
      <xdr:row>5</xdr:row>
      <xdr:rowOff>114300</xdr:rowOff>
    </xdr:to>
    <xdr:pic>
      <xdr:nvPicPr>
        <xdr:cNvPr id="25" name="Graphic 24">
          <a:extLst>
            <a:ext uri="{FF2B5EF4-FFF2-40B4-BE49-F238E27FC236}">
              <a16:creationId xmlns:a16="http://schemas.microsoft.com/office/drawing/2014/main" id="{00000000-0008-0000-0100-00001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19076" y="161925"/>
          <a:ext cx="807787" cy="857250"/>
        </a:xfrm>
        <a:prstGeom prst="rect">
          <a:avLst/>
        </a:prstGeom>
      </xdr:spPr>
    </xdr:pic>
    <xdr:clientData/>
  </xdr:twoCellAnchor>
  <xdr:oneCellAnchor>
    <xdr:from>
      <xdr:col>4</xdr:col>
      <xdr:colOff>800100</xdr:colOff>
      <xdr:row>1</xdr:row>
      <xdr:rowOff>127000</xdr:rowOff>
    </xdr:from>
    <xdr:ext cx="7785145" cy="770724"/>
    <xdr:sp macro="" textlink="">
      <xdr:nvSpPr>
        <xdr:cNvPr id="26" name="TextBox 25">
          <a:extLst>
            <a:ext uri="{FF2B5EF4-FFF2-40B4-BE49-F238E27FC236}">
              <a16:creationId xmlns:a16="http://schemas.microsoft.com/office/drawing/2014/main" id="{00000000-0008-0000-0100-00001A000000}"/>
            </a:ext>
          </a:extLst>
        </xdr:cNvPr>
        <xdr:cNvSpPr txBox="1"/>
      </xdr:nvSpPr>
      <xdr:spPr>
        <a:xfrm>
          <a:off x="2944906" y="306294"/>
          <a:ext cx="7785145" cy="7707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AU" sz="2800" b="1">
              <a:solidFill>
                <a:schemeClr val="bg1"/>
              </a:solidFill>
              <a:latin typeface="Arial" panose="020B0604020202020204" pitchFamily="34" charset="0"/>
              <a:cs typeface="Arial" panose="020B0604020202020204" pitchFamily="34" charset="0"/>
            </a:rPr>
            <a:t>Regional Tourism Activation Fund - Round 2</a:t>
          </a:r>
        </a:p>
        <a:p>
          <a:r>
            <a:rPr lang="en-AU" sz="1800" b="1">
              <a:solidFill>
                <a:schemeClr val="bg1"/>
              </a:solidFill>
              <a:latin typeface="Arial" panose="020B0604020202020204" pitchFamily="34" charset="0"/>
              <a:cs typeface="Arial" panose="020B0604020202020204" pitchFamily="34" charset="0"/>
            </a:rPr>
            <a:t>Application</a:t>
          </a:r>
          <a:r>
            <a:rPr lang="en-AU" sz="1800" b="1" baseline="0">
              <a:solidFill>
                <a:schemeClr val="bg1"/>
              </a:solidFill>
              <a:latin typeface="Arial" panose="020B0604020202020204" pitchFamily="34" charset="0"/>
              <a:cs typeface="Arial" panose="020B0604020202020204" pitchFamily="34" charset="0"/>
            </a:rPr>
            <a:t> </a:t>
          </a:r>
          <a:r>
            <a:rPr lang="en-AU" sz="1800" b="1">
              <a:solidFill>
                <a:schemeClr val="bg1"/>
              </a:solidFill>
              <a:latin typeface="Arial" panose="020B0604020202020204" pitchFamily="34" charset="0"/>
              <a:cs typeface="Arial" panose="020B0604020202020204" pitchFamily="34" charset="0"/>
            </a:rPr>
            <a:t>datasheet</a:t>
          </a:r>
        </a:p>
      </xdr:txBody>
    </xdr:sp>
    <xdr:clientData/>
  </xdr:oneCellAnchor>
  <xdr:twoCellAnchor editAs="oneCell">
    <xdr:from>
      <xdr:col>1</xdr:col>
      <xdr:colOff>95251</xdr:colOff>
      <xdr:row>3</xdr:row>
      <xdr:rowOff>123824</xdr:rowOff>
    </xdr:from>
    <xdr:to>
      <xdr:col>4</xdr:col>
      <xdr:colOff>326485</xdr:colOff>
      <xdr:row>5</xdr:row>
      <xdr:rowOff>132899</xdr:rowOff>
    </xdr:to>
    <xdr:pic>
      <xdr:nvPicPr>
        <xdr:cNvPr id="27" name="Picture 26">
          <a:extLst>
            <a:ext uri="{FF2B5EF4-FFF2-40B4-BE49-F238E27FC236}">
              <a16:creationId xmlns:a16="http://schemas.microsoft.com/office/drawing/2014/main" id="{00000000-0008-0000-0100-00001B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56696"/>
        <a:stretch/>
      </xdr:blipFill>
      <xdr:spPr>
        <a:xfrm>
          <a:off x="209551" y="666749"/>
          <a:ext cx="793209" cy="371025"/>
        </a:xfrm>
        <a:prstGeom prst="rect">
          <a:avLst/>
        </a:prstGeom>
      </xdr:spPr>
    </xdr:pic>
    <xdr:clientData/>
  </xdr:twoCellAnchor>
  <xdr:twoCellAnchor>
    <xdr:from>
      <xdr:col>10</xdr:col>
      <xdr:colOff>342900</xdr:colOff>
      <xdr:row>70</xdr:row>
      <xdr:rowOff>0</xdr:rowOff>
    </xdr:from>
    <xdr:to>
      <xdr:col>10</xdr:col>
      <xdr:colOff>522900</xdr:colOff>
      <xdr:row>70</xdr:row>
      <xdr:rowOff>0</xdr:rowOff>
    </xdr:to>
    <xdr:sp macro="" textlink="">
      <xdr:nvSpPr>
        <xdr:cNvPr id="28" name="Rectangle 27">
          <a:extLst>
            <a:ext uri="{FF2B5EF4-FFF2-40B4-BE49-F238E27FC236}">
              <a16:creationId xmlns:a16="http://schemas.microsoft.com/office/drawing/2014/main" id="{00000000-0008-0000-0100-00001C000000}"/>
            </a:ext>
          </a:extLst>
        </xdr:cNvPr>
        <xdr:cNvSpPr/>
      </xdr:nvSpPr>
      <xdr:spPr>
        <a:xfrm>
          <a:off x="9505950" y="10182225"/>
          <a:ext cx="180000" cy="0"/>
        </a:xfrm>
        <a:prstGeom prst="rect">
          <a:avLst/>
        </a:prstGeom>
        <a:no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2</xdr:col>
      <xdr:colOff>180975</xdr:colOff>
      <xdr:row>126</xdr:row>
      <xdr:rowOff>0</xdr:rowOff>
    </xdr:from>
    <xdr:to>
      <xdr:col>14</xdr:col>
      <xdr:colOff>135225</xdr:colOff>
      <xdr:row>128</xdr:row>
      <xdr:rowOff>56029</xdr:rowOff>
    </xdr:to>
    <xdr:sp macro="" textlink="">
      <xdr:nvSpPr>
        <xdr:cNvPr id="32" name="TextBox 31">
          <a:extLst>
            <a:ext uri="{FF2B5EF4-FFF2-40B4-BE49-F238E27FC236}">
              <a16:creationId xmlns:a16="http://schemas.microsoft.com/office/drawing/2014/main" id="{00000000-0008-0000-0100-000020000000}"/>
            </a:ext>
          </a:extLst>
        </xdr:cNvPr>
        <xdr:cNvSpPr txBox="1"/>
      </xdr:nvSpPr>
      <xdr:spPr>
        <a:xfrm>
          <a:off x="405093" y="26154529"/>
          <a:ext cx="12213485" cy="414618"/>
        </a:xfrm>
        <a:prstGeom prst="rect">
          <a:avLst/>
        </a:prstGeom>
        <a:solidFill>
          <a:schemeClr val="accent5">
            <a:lumMod val="20000"/>
            <a:lumOff val="80000"/>
          </a:schemeClr>
        </a:solidFill>
        <a:ln w="9525" cmpd="sng">
          <a:solidFill>
            <a:schemeClr val="accent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AU" sz="1050">
              <a:solidFill>
                <a:schemeClr val="accent1"/>
              </a:solidFill>
              <a:latin typeface="Arial" panose="020B0604020202020204" pitchFamily="34" charset="0"/>
              <a:cs typeface="Arial" panose="020B0604020202020204" pitchFamily="34" charset="0"/>
            </a:rPr>
            <a:t>Please include any expected </a:t>
          </a:r>
          <a:r>
            <a:rPr lang="en-AU" sz="1050" b="1" u="sng">
              <a:solidFill>
                <a:srgbClr val="C00000"/>
              </a:solidFill>
              <a:latin typeface="Arial" panose="020B0604020202020204" pitchFamily="34" charset="0"/>
              <a:cs typeface="Arial" panose="020B0604020202020204" pitchFamily="34" charset="0"/>
            </a:rPr>
            <a:t>additional</a:t>
          </a:r>
          <a:r>
            <a:rPr lang="en-AU" sz="1050">
              <a:solidFill>
                <a:schemeClr val="accent1"/>
              </a:solidFill>
              <a:latin typeface="Arial" panose="020B0604020202020204" pitchFamily="34" charset="0"/>
              <a:cs typeface="Arial" panose="020B0604020202020204" pitchFamily="34" charset="0"/>
            </a:rPr>
            <a:t> revenue that will come as a result of the activity proposed to be funded. For example, entry fees and food and merchandise</a:t>
          </a:r>
          <a:r>
            <a:rPr lang="en-AU" sz="1050" baseline="0">
              <a:solidFill>
                <a:schemeClr val="accent1"/>
              </a:solidFill>
              <a:latin typeface="Arial" panose="020B0604020202020204" pitchFamily="34" charset="0"/>
              <a:cs typeface="Arial" panose="020B0604020202020204" pitchFamily="34" charset="0"/>
            </a:rPr>
            <a:t> sales. An exact break-up may not be available, but please provide </a:t>
          </a:r>
          <a:r>
            <a:rPr lang="en-AU" sz="1050" b="1" u="sng" baseline="0">
              <a:solidFill>
                <a:srgbClr val="C00000"/>
              </a:solidFill>
              <a:latin typeface="Arial" panose="020B0604020202020204" pitchFamily="34" charset="0"/>
              <a:cs typeface="Arial" panose="020B0604020202020204" pitchFamily="34" charset="0"/>
            </a:rPr>
            <a:t>your best estimate.</a:t>
          </a:r>
          <a:endParaRPr lang="en-AU" sz="1050" b="1" u="sng">
            <a:solidFill>
              <a:srgbClr val="C00000"/>
            </a:solidFill>
            <a:latin typeface="Arial" panose="020B0604020202020204" pitchFamily="34" charset="0"/>
            <a:cs typeface="Arial" panose="020B0604020202020204" pitchFamily="34" charset="0"/>
          </a:endParaRPr>
        </a:p>
      </xdr:txBody>
    </xdr:sp>
    <xdr:clientData/>
  </xdr:twoCellAnchor>
  <xdr:twoCellAnchor>
    <xdr:from>
      <xdr:col>8</xdr:col>
      <xdr:colOff>219075</xdr:colOff>
      <xdr:row>82</xdr:row>
      <xdr:rowOff>133350</xdr:rowOff>
    </xdr:from>
    <xdr:to>
      <xdr:col>15</xdr:col>
      <xdr:colOff>765000</xdr:colOff>
      <xdr:row>90</xdr:row>
      <xdr:rowOff>38100</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7315200" y="15954375"/>
          <a:ext cx="6765750" cy="1352550"/>
        </a:xfrm>
        <a:prstGeom prst="rect">
          <a:avLst/>
        </a:prstGeom>
        <a:solidFill>
          <a:schemeClr val="accent5">
            <a:lumMod val="20000"/>
            <a:lumOff val="80000"/>
          </a:schemeClr>
        </a:solidFill>
        <a:ln w="9525" cmpd="sng">
          <a:solidFill>
            <a:schemeClr val="accent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just"/>
          <a:r>
            <a:rPr lang="en-AU" sz="1000">
              <a:solidFill>
                <a:schemeClr val="accent1"/>
              </a:solidFill>
              <a:latin typeface="Arial" panose="020B0604020202020204" pitchFamily="34" charset="0"/>
              <a:cs typeface="Arial" panose="020B0604020202020204" pitchFamily="34" charset="0"/>
            </a:rPr>
            <a:t>FTE = full-time equivalent</a:t>
          </a:r>
          <a:r>
            <a:rPr lang="en-AU" sz="1000" baseline="0">
              <a:solidFill>
                <a:schemeClr val="accent1"/>
              </a:solidFill>
              <a:latin typeface="Arial" panose="020B0604020202020204" pitchFamily="34" charset="0"/>
              <a:cs typeface="Arial" panose="020B0604020202020204" pitchFamily="34" charset="0"/>
            </a:rPr>
            <a:t> job. </a:t>
          </a:r>
          <a:r>
            <a:rPr lang="en-AU" sz="1000">
              <a:solidFill>
                <a:schemeClr val="accent1"/>
              </a:solidFill>
              <a:latin typeface="Arial" panose="020B0604020202020204" pitchFamily="34" charset="0"/>
              <a:cs typeface="Arial" panose="020B0604020202020204" pitchFamily="34" charset="0"/>
            </a:rPr>
            <a:t>Job numbers should also be an average over the whole year. For example, if the business will hire a full time event project manager for 3 months</a:t>
          </a:r>
          <a:r>
            <a:rPr lang="en-AU" sz="1000" baseline="0">
              <a:solidFill>
                <a:schemeClr val="accent1"/>
              </a:solidFill>
              <a:latin typeface="Arial" panose="020B0604020202020204" pitchFamily="34" charset="0"/>
              <a:cs typeface="Arial" panose="020B0604020202020204" pitchFamily="34" charset="0"/>
            </a:rPr>
            <a:t> </a:t>
          </a:r>
          <a:r>
            <a:rPr lang="en-AU" sz="1000">
              <a:solidFill>
                <a:schemeClr val="accent1"/>
              </a:solidFill>
              <a:latin typeface="Arial" panose="020B0604020202020204" pitchFamily="34" charset="0"/>
              <a:cs typeface="Arial" panose="020B0604020202020204" pitchFamily="34" charset="0"/>
            </a:rPr>
            <a:t>and a full time administrative assistant</a:t>
          </a:r>
          <a:r>
            <a:rPr lang="en-AU" sz="1000" baseline="0">
              <a:solidFill>
                <a:schemeClr val="accent1"/>
              </a:solidFill>
              <a:latin typeface="Arial" panose="020B0604020202020204" pitchFamily="34" charset="0"/>
              <a:cs typeface="Arial" panose="020B0604020202020204" pitchFamily="34" charset="0"/>
            </a:rPr>
            <a:t> for 3 months, </a:t>
          </a:r>
          <a:r>
            <a:rPr lang="en-AU" sz="1000">
              <a:solidFill>
                <a:schemeClr val="accent1"/>
              </a:solidFill>
              <a:latin typeface="Arial" panose="020B0604020202020204" pitchFamily="34" charset="0"/>
              <a:cs typeface="Arial" panose="020B0604020202020204" pitchFamily="34" charset="0"/>
            </a:rPr>
            <a:t>the average employment over the year would be 0.5 (being [(3 months × 2 employees) ÷ 12 months).</a:t>
          </a:r>
        </a:p>
      </xdr:txBody>
    </xdr:sp>
    <xdr:clientData/>
  </xdr:twoCellAnchor>
  <xdr:oneCellAnchor>
    <xdr:from>
      <xdr:col>10</xdr:col>
      <xdr:colOff>179070</xdr:colOff>
      <xdr:row>15</xdr:row>
      <xdr:rowOff>40490</xdr:rowOff>
    </xdr:from>
    <xdr:ext cx="4991100" cy="3041800"/>
    <xdr:sp macro="" textlink="">
      <xdr:nvSpPr>
        <xdr:cNvPr id="14" name="TextBox 13">
          <a:extLst>
            <a:ext uri="{FF2B5EF4-FFF2-40B4-BE49-F238E27FC236}">
              <a16:creationId xmlns:a16="http://schemas.microsoft.com/office/drawing/2014/main" id="{4181DF2B-1B55-4CC8-8AC1-A4A37A713CC4}"/>
            </a:ext>
          </a:extLst>
        </xdr:cNvPr>
        <xdr:cNvSpPr txBox="1"/>
      </xdr:nvSpPr>
      <xdr:spPr>
        <a:xfrm>
          <a:off x="9494520" y="3974315"/>
          <a:ext cx="4991100" cy="3041800"/>
        </a:xfrm>
        <a:prstGeom prst="rect">
          <a:avLst/>
        </a:prstGeom>
        <a:solidFill>
          <a:schemeClr val="bg1">
            <a:lumMod val="95000"/>
          </a:schemeClr>
        </a:solidFill>
        <a:ln>
          <a:solidFill>
            <a:schemeClr val="accent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vertOverflow="clip" horzOverflow="clip" wrap="square" lIns="180000" rIns="180000" rtlCol="0" anchor="ctr">
          <a:noAutofit/>
        </a:bodyPr>
        <a:lstStyle/>
        <a:p>
          <a:pPr algn="just"/>
          <a:r>
            <a:rPr lang="en-AU" sz="1200" b="1" u="sng">
              <a:solidFill>
                <a:schemeClr val="accent1"/>
              </a:solidFill>
              <a:latin typeface="Arial" panose="020B0604020202020204" pitchFamily="34" charset="0"/>
              <a:cs typeface="Arial" panose="020B0604020202020204" pitchFamily="34" charset="0"/>
            </a:rPr>
            <a:t>High Impact Visitor Experiences: </a:t>
          </a:r>
        </a:p>
        <a:p>
          <a:pPr algn="just"/>
          <a:endParaRPr lang="en-AU" sz="900">
            <a:solidFill>
              <a:schemeClr val="accent1"/>
            </a:solidFill>
            <a:latin typeface="Arial" panose="020B0604020202020204" pitchFamily="34" charset="0"/>
            <a:cs typeface="Arial" panose="020B0604020202020204" pitchFamily="34" charset="0"/>
          </a:endParaRPr>
        </a:p>
        <a:p>
          <a:pPr algn="just"/>
          <a:r>
            <a:rPr lang="en-AU" sz="1200" baseline="0">
              <a:solidFill>
                <a:schemeClr val="accent1"/>
              </a:solidFill>
              <a:latin typeface="Arial" panose="020B0604020202020204" pitchFamily="34" charset="0"/>
              <a:cs typeface="Arial" panose="020B0604020202020204" pitchFamily="34" charset="0"/>
            </a:rPr>
            <a:t>Projects must demonstrate they have the potential to be high impact visitor experiences that will lead to an increase in visitation for the destination where it will be developed. The impact of the project will be partially assessed through visitation forecasts provided in this datasheet that estimate increases in daytrip, overnight, interstate and international visitors over a five-year period. </a:t>
          </a:r>
        </a:p>
        <a:p>
          <a:pPr algn="just"/>
          <a:endParaRPr lang="en-AU" sz="900" baseline="0">
            <a:solidFill>
              <a:schemeClr val="accent1"/>
            </a:solidFill>
            <a:latin typeface="Arial" panose="020B0604020202020204" pitchFamily="34" charset="0"/>
            <a:cs typeface="Arial" panose="020B0604020202020204" pitchFamily="34" charset="0"/>
          </a:endParaRPr>
        </a:p>
        <a:p>
          <a:pPr algn="just"/>
          <a:r>
            <a:rPr lang="en-AU" sz="1200" baseline="0">
              <a:solidFill>
                <a:schemeClr val="accent1"/>
              </a:solidFill>
              <a:latin typeface="Arial" panose="020B0604020202020204" pitchFamily="34" charset="0"/>
              <a:cs typeface="Arial" panose="020B0604020202020204" pitchFamily="34" charset="0"/>
            </a:rPr>
            <a:t>Note that all figures provided in this datasheet must relate to the additional costs, revenue, employment and visitation that is expected to occur as a result of the project. </a:t>
          </a:r>
        </a:p>
        <a:p>
          <a:pPr algn="just"/>
          <a:endParaRPr lang="en-AU" sz="1200" baseline="0">
            <a:solidFill>
              <a:schemeClr val="accent1"/>
            </a:solidFill>
            <a:latin typeface="Arial" panose="020B0604020202020204" pitchFamily="34" charset="0"/>
            <a:cs typeface="Arial" panose="020B0604020202020204" pitchFamily="34" charset="0"/>
          </a:endParaRPr>
        </a:p>
        <a:p>
          <a:pPr algn="just"/>
          <a:r>
            <a:rPr lang="en-AU" sz="1200" baseline="0">
              <a:solidFill>
                <a:schemeClr val="accent1"/>
              </a:solidFill>
              <a:latin typeface="Arial" panose="020B0604020202020204" pitchFamily="34" charset="0"/>
              <a:cs typeface="Arial" panose="020B0604020202020204" pitchFamily="34" charset="0"/>
            </a:rPr>
            <a:t>Make sure the information provided within this datasheet is the same as the information provided within the application form.</a:t>
          </a:r>
          <a:endParaRPr lang="en-AU" sz="1200">
            <a:solidFill>
              <a:schemeClr val="accent1"/>
            </a:solidFill>
            <a:latin typeface="Arial" panose="020B0604020202020204" pitchFamily="34" charset="0"/>
            <a:cs typeface="Arial" panose="020B0604020202020204" pitchFamily="34" charset="0"/>
          </a:endParaRPr>
        </a:p>
        <a:p>
          <a:pPr algn="just"/>
          <a:endParaRPr lang="en-AU" sz="900">
            <a:solidFill>
              <a:schemeClr val="accent1"/>
            </a:solidFill>
            <a:latin typeface="Arial" panose="020B0604020202020204" pitchFamily="34" charset="0"/>
            <a:cs typeface="Arial" panose="020B0604020202020204" pitchFamily="34" charset="0"/>
          </a:endParaRPr>
        </a:p>
      </xdr:txBody>
    </xdr:sp>
    <xdr:clientData/>
  </xdr:oneCellAnchor>
  <xdr:oneCellAnchor>
    <xdr:from>
      <xdr:col>2</xdr:col>
      <xdr:colOff>381001</xdr:colOff>
      <xdr:row>7</xdr:row>
      <xdr:rowOff>85724</xdr:rowOff>
    </xdr:from>
    <xdr:ext cx="7658099" cy="2181226"/>
    <xdr:sp macro="" textlink="">
      <xdr:nvSpPr>
        <xdr:cNvPr id="18" name="TextBox 17">
          <a:extLst>
            <a:ext uri="{FF2B5EF4-FFF2-40B4-BE49-F238E27FC236}">
              <a16:creationId xmlns:a16="http://schemas.microsoft.com/office/drawing/2014/main" id="{216A4BF5-63F2-4BE7-A0EB-C756EBC428D4}"/>
            </a:ext>
          </a:extLst>
        </xdr:cNvPr>
        <xdr:cNvSpPr txBox="1"/>
      </xdr:nvSpPr>
      <xdr:spPr>
        <a:xfrm>
          <a:off x="609601" y="1428749"/>
          <a:ext cx="7658099" cy="2181226"/>
        </a:xfrm>
        <a:prstGeom prst="rect">
          <a:avLst/>
        </a:prstGeom>
        <a:solidFill>
          <a:schemeClr val="bg1">
            <a:lumMod val="95000"/>
          </a:schemeClr>
        </a:solidFill>
        <a:ln>
          <a:solidFill>
            <a:schemeClr val="accent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vertOverflow="clip" horzOverflow="clip" wrap="square" lIns="180000" rIns="180000" rtlCol="0" anchor="ctr">
          <a:noAutofit/>
        </a:bodyPr>
        <a:lstStyle/>
        <a:p>
          <a:pPr algn="just"/>
          <a:r>
            <a:rPr lang="en-AU" sz="1200" b="1" u="sng">
              <a:solidFill>
                <a:schemeClr val="accent1"/>
              </a:solidFill>
              <a:latin typeface="Arial" panose="020B0604020202020204" pitchFamily="34" charset="0"/>
              <a:cs typeface="Arial" panose="020B0604020202020204" pitchFamily="34" charset="0"/>
            </a:rPr>
            <a:t>Instructions:</a:t>
          </a:r>
        </a:p>
        <a:p>
          <a:pPr algn="just"/>
          <a:endParaRPr lang="en-AU" sz="1200">
            <a:solidFill>
              <a:schemeClr val="accent1"/>
            </a:solidFill>
            <a:latin typeface="Arial" panose="020B0604020202020204" pitchFamily="34" charset="0"/>
            <a:cs typeface="Arial" panose="020B0604020202020204" pitchFamily="34" charset="0"/>
          </a:endParaRPr>
        </a:p>
        <a:p>
          <a:pPr algn="just"/>
          <a:r>
            <a:rPr lang="en-AU" sz="1200">
              <a:solidFill>
                <a:schemeClr val="accent1"/>
              </a:solidFill>
              <a:latin typeface="Arial" panose="020B0604020202020204" pitchFamily="34" charset="0"/>
              <a:cs typeface="Arial" panose="020B0604020202020204" pitchFamily="34" charset="0"/>
            </a:rPr>
            <a:t>The purpose of this</a:t>
          </a:r>
          <a:r>
            <a:rPr lang="en-AU" sz="1200" baseline="0">
              <a:solidFill>
                <a:schemeClr val="accent1"/>
              </a:solidFill>
              <a:latin typeface="Arial" panose="020B0604020202020204" pitchFamily="34" charset="0"/>
              <a:cs typeface="Arial" panose="020B0604020202020204" pitchFamily="34" charset="0"/>
            </a:rPr>
            <a:t> datasheet is to capture the additional benefits and costs associated with the proposed activity to be funded by the NSW Government. The datasheet is not designed to capture the costs and benefits of existing operations. Costs and benefits inputted into the datasheet should be specific to the activity that is proposed to be funded.</a:t>
          </a:r>
        </a:p>
        <a:p>
          <a:pPr algn="just"/>
          <a:endParaRPr lang="en-AU" sz="1200" baseline="0">
            <a:solidFill>
              <a:schemeClr val="accent1"/>
            </a:solidFill>
            <a:latin typeface="Arial" panose="020B0604020202020204" pitchFamily="34" charset="0"/>
            <a:cs typeface="Arial" panose="020B0604020202020204" pitchFamily="34" charset="0"/>
          </a:endParaRPr>
        </a:p>
        <a:p>
          <a:pPr algn="just"/>
          <a:r>
            <a:rPr lang="en-AU" sz="1200">
              <a:solidFill>
                <a:schemeClr val="accent1"/>
              </a:solidFill>
              <a:latin typeface="Arial" panose="020B0604020202020204" pitchFamily="34" charset="0"/>
              <a:cs typeface="Arial" panose="020B0604020202020204" pitchFamily="34" charset="0"/>
            </a:rPr>
            <a:t>■</a:t>
          </a:r>
          <a:r>
            <a:rPr lang="en-AU" sz="1200" baseline="0">
              <a:solidFill>
                <a:schemeClr val="accent1"/>
              </a:solidFill>
              <a:latin typeface="Arial" panose="020B0604020202020204" pitchFamily="34" charset="0"/>
              <a:cs typeface="Arial" panose="020B0604020202020204" pitchFamily="34" charset="0"/>
            </a:rPr>
            <a:t>   </a:t>
          </a:r>
          <a:r>
            <a:rPr lang="en-AU" sz="1200">
              <a:solidFill>
                <a:schemeClr val="accent1"/>
              </a:solidFill>
              <a:latin typeface="Arial" panose="020B0604020202020204" pitchFamily="34" charset="0"/>
              <a:cs typeface="Arial" panose="020B0604020202020204" pitchFamily="34" charset="0"/>
            </a:rPr>
            <a:t>Complete all blue</a:t>
          </a:r>
          <a:r>
            <a:rPr lang="en-AU" sz="1200" baseline="0">
              <a:solidFill>
                <a:schemeClr val="accent1"/>
              </a:solidFill>
              <a:latin typeface="Arial" panose="020B0604020202020204" pitchFamily="34" charset="0"/>
              <a:cs typeface="Arial" panose="020B0604020202020204" pitchFamily="34" charset="0"/>
            </a:rPr>
            <a:t> cells. Other cells are either for information only or will self-complete.</a:t>
          </a:r>
        </a:p>
        <a:p>
          <a:pPr algn="just"/>
          <a:endParaRPr lang="en-AU" sz="1200" baseline="0">
            <a:solidFill>
              <a:schemeClr val="accent1"/>
            </a:solidFill>
            <a:latin typeface="Arial" panose="020B0604020202020204" pitchFamily="34" charset="0"/>
            <a:cs typeface="Arial" panose="020B0604020202020204" pitchFamily="34" charset="0"/>
          </a:endParaRPr>
        </a:p>
        <a:p>
          <a:pPr algn="just"/>
          <a:r>
            <a:rPr lang="en-AU" sz="1200">
              <a:solidFill>
                <a:schemeClr val="accent1"/>
              </a:solidFill>
              <a:latin typeface="Arial" panose="020B0604020202020204" pitchFamily="34" charset="0"/>
              <a:cs typeface="Arial" panose="020B0604020202020204" pitchFamily="34" charset="0"/>
            </a:rPr>
            <a:t>■   Enter all amounts in dollars. That is, write $750,000 as "750000" rather than "750" (thousands notation) or "0.75" (millions notation). </a:t>
          </a:r>
        </a:p>
      </xdr:txBody>
    </xdr:sp>
    <xdr:clientData/>
  </xdr:oneCellAnchor>
  <xdr:twoCellAnchor>
    <xdr:from>
      <xdr:col>9</xdr:col>
      <xdr:colOff>733425</xdr:colOff>
      <xdr:row>99</xdr:row>
      <xdr:rowOff>133350</xdr:rowOff>
    </xdr:from>
    <xdr:to>
      <xdr:col>11</xdr:col>
      <xdr:colOff>219075</xdr:colOff>
      <xdr:row>101</xdr:row>
      <xdr:rowOff>85725</xdr:rowOff>
    </xdr:to>
    <xdr:sp macro="" textlink="">
      <xdr:nvSpPr>
        <xdr:cNvPr id="4" name="Arrow: Right 3">
          <a:extLst>
            <a:ext uri="{FF2B5EF4-FFF2-40B4-BE49-F238E27FC236}">
              <a16:creationId xmlns:a16="http://schemas.microsoft.com/office/drawing/2014/main" id="{7B53AF1C-0690-4E86-BE72-C43C7FE1EA71}"/>
            </a:ext>
          </a:extLst>
        </xdr:cNvPr>
        <xdr:cNvSpPr/>
      </xdr:nvSpPr>
      <xdr:spPr>
        <a:xfrm rot="2553045">
          <a:off x="8963025" y="19745325"/>
          <a:ext cx="1181100" cy="333375"/>
        </a:xfrm>
        <a:prstGeom prst="rightArrow">
          <a:avLst/>
        </a:prstGeom>
        <a:solidFill>
          <a:srgbClr val="00B0F0"/>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AU" sz="1100"/>
        </a:p>
      </xdr:txBody>
    </xdr:sp>
    <xdr:clientData/>
  </xdr:twoCellAnchor>
  <xdr:twoCellAnchor>
    <xdr:from>
      <xdr:col>2</xdr:col>
      <xdr:colOff>171450</xdr:colOff>
      <xdr:row>141</xdr:row>
      <xdr:rowOff>114300</xdr:rowOff>
    </xdr:from>
    <xdr:to>
      <xdr:col>14</xdr:col>
      <xdr:colOff>154275</xdr:colOff>
      <xdr:row>144</xdr:row>
      <xdr:rowOff>57151</xdr:rowOff>
    </xdr:to>
    <xdr:sp macro="" textlink="">
      <xdr:nvSpPr>
        <xdr:cNvPr id="17" name="TextBox 16">
          <a:extLst>
            <a:ext uri="{FF2B5EF4-FFF2-40B4-BE49-F238E27FC236}">
              <a16:creationId xmlns:a16="http://schemas.microsoft.com/office/drawing/2014/main" id="{0AE9D0DA-0E6B-4AE7-A531-B70CA6D94430}"/>
            </a:ext>
          </a:extLst>
        </xdr:cNvPr>
        <xdr:cNvSpPr txBox="1"/>
      </xdr:nvSpPr>
      <xdr:spPr>
        <a:xfrm>
          <a:off x="400050" y="27070050"/>
          <a:ext cx="12222450" cy="485776"/>
        </a:xfrm>
        <a:prstGeom prst="rect">
          <a:avLst/>
        </a:prstGeom>
        <a:solidFill>
          <a:schemeClr val="accent5">
            <a:lumMod val="20000"/>
            <a:lumOff val="80000"/>
          </a:schemeClr>
        </a:solidFill>
        <a:ln w="9525" cmpd="sng">
          <a:solidFill>
            <a:schemeClr val="accent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AU" sz="1050">
              <a:solidFill>
                <a:schemeClr val="accent1"/>
              </a:solidFill>
              <a:latin typeface="Arial" panose="020B0604020202020204" pitchFamily="34" charset="0"/>
              <a:cs typeface="Arial" panose="020B0604020202020204" pitchFamily="34" charset="0"/>
            </a:rPr>
            <a:t>Only enter visitation</a:t>
          </a:r>
          <a:r>
            <a:rPr lang="en-AU" sz="1050" baseline="0">
              <a:solidFill>
                <a:schemeClr val="accent1"/>
              </a:solidFill>
              <a:latin typeface="Arial" panose="020B0604020202020204" pitchFamily="34" charset="0"/>
              <a:cs typeface="Arial" panose="020B0604020202020204" pitchFamily="34" charset="0"/>
            </a:rPr>
            <a:t> for the project itself. If the project is a new attraction leave D2-D9 blank. Do NOT enter visitation for the entire region or LGA, only the visitation to the particular attraction. Check the Additional Visitation section (D18-D25) to ensure that this reflects a realistic increase in visitation.</a:t>
          </a:r>
        </a:p>
      </xdr:txBody>
    </xdr:sp>
    <xdr:clientData/>
  </xdr:twoCellAnchor>
  <xdr:twoCellAnchor editAs="oneCell">
    <xdr:from>
      <xdr:col>1</xdr:col>
      <xdr:colOff>95251</xdr:colOff>
      <xdr:row>3</xdr:row>
      <xdr:rowOff>123824</xdr:rowOff>
    </xdr:from>
    <xdr:to>
      <xdr:col>4</xdr:col>
      <xdr:colOff>326485</xdr:colOff>
      <xdr:row>5</xdr:row>
      <xdr:rowOff>132899</xdr:rowOff>
    </xdr:to>
    <xdr:pic>
      <xdr:nvPicPr>
        <xdr:cNvPr id="30" name="Picture 29">
          <a:extLst>
            <a:ext uri="{FF2B5EF4-FFF2-40B4-BE49-F238E27FC236}">
              <a16:creationId xmlns:a16="http://schemas.microsoft.com/office/drawing/2014/main" id="{6CACAAE9-B9AA-48E2-AAC1-B2107206FD91}"/>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56696"/>
        <a:stretch/>
      </xdr:blipFill>
      <xdr:spPr>
        <a:xfrm>
          <a:off x="209551" y="666749"/>
          <a:ext cx="793209" cy="371025"/>
        </a:xfrm>
        <a:prstGeom prst="rect">
          <a:avLst/>
        </a:prstGeom>
      </xdr:spPr>
    </xdr:pic>
    <xdr:clientData/>
  </xdr:twoCellAnchor>
  <xdr:twoCellAnchor>
    <xdr:from>
      <xdr:col>10</xdr:col>
      <xdr:colOff>342900</xdr:colOff>
      <xdr:row>70</xdr:row>
      <xdr:rowOff>0</xdr:rowOff>
    </xdr:from>
    <xdr:to>
      <xdr:col>10</xdr:col>
      <xdr:colOff>522900</xdr:colOff>
      <xdr:row>70</xdr:row>
      <xdr:rowOff>0</xdr:rowOff>
    </xdr:to>
    <xdr:sp macro="" textlink="">
      <xdr:nvSpPr>
        <xdr:cNvPr id="31" name="Rectangle 30">
          <a:extLst>
            <a:ext uri="{FF2B5EF4-FFF2-40B4-BE49-F238E27FC236}">
              <a16:creationId xmlns:a16="http://schemas.microsoft.com/office/drawing/2014/main" id="{C1C388B3-7058-45B6-A7D9-0399CA9766E0}"/>
            </a:ext>
          </a:extLst>
        </xdr:cNvPr>
        <xdr:cNvSpPr/>
      </xdr:nvSpPr>
      <xdr:spPr>
        <a:xfrm>
          <a:off x="9420225" y="13630275"/>
          <a:ext cx="180000" cy="0"/>
        </a:xfrm>
        <a:prstGeom prst="rect">
          <a:avLst/>
        </a:prstGeom>
        <a:no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9</xdr:col>
      <xdr:colOff>733425</xdr:colOff>
      <xdr:row>99</xdr:row>
      <xdr:rowOff>133350</xdr:rowOff>
    </xdr:from>
    <xdr:to>
      <xdr:col>11</xdr:col>
      <xdr:colOff>219075</xdr:colOff>
      <xdr:row>101</xdr:row>
      <xdr:rowOff>85725</xdr:rowOff>
    </xdr:to>
    <xdr:sp macro="" textlink="">
      <xdr:nvSpPr>
        <xdr:cNvPr id="37" name="Arrow: Right 36">
          <a:extLst>
            <a:ext uri="{FF2B5EF4-FFF2-40B4-BE49-F238E27FC236}">
              <a16:creationId xmlns:a16="http://schemas.microsoft.com/office/drawing/2014/main" id="{ACE22112-ED26-4551-86F1-406FFF43DFD1}"/>
            </a:ext>
          </a:extLst>
        </xdr:cNvPr>
        <xdr:cNvSpPr/>
      </xdr:nvSpPr>
      <xdr:spPr>
        <a:xfrm rot="2553045">
          <a:off x="8963025" y="19754850"/>
          <a:ext cx="1181100" cy="333375"/>
        </a:xfrm>
        <a:prstGeom prst="rightArrow">
          <a:avLst/>
        </a:prstGeom>
        <a:solidFill>
          <a:srgbClr val="00B0F0"/>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AU" sz="1100"/>
        </a:p>
      </xdr:txBody>
    </xdr:sp>
    <xdr:clientData/>
  </xdr:twoCellAnchor>
  <xdr:oneCellAnchor>
    <xdr:from>
      <xdr:col>4</xdr:col>
      <xdr:colOff>0</xdr:colOff>
      <xdr:row>47</xdr:row>
      <xdr:rowOff>123824</xdr:rowOff>
    </xdr:from>
    <xdr:ext cx="12277725" cy="301999"/>
    <xdr:sp macro="" textlink="">
      <xdr:nvSpPr>
        <xdr:cNvPr id="51" name="TextBox 50">
          <a:extLst>
            <a:ext uri="{FF2B5EF4-FFF2-40B4-BE49-F238E27FC236}">
              <a16:creationId xmlns:a16="http://schemas.microsoft.com/office/drawing/2014/main" id="{FE65F8E8-E104-424C-A3FC-FBF36EDAB195}"/>
            </a:ext>
          </a:extLst>
        </xdr:cNvPr>
        <xdr:cNvSpPr txBox="1"/>
      </xdr:nvSpPr>
      <xdr:spPr>
        <a:xfrm>
          <a:off x="672353" y="11576236"/>
          <a:ext cx="12277725" cy="301999"/>
        </a:xfrm>
        <a:prstGeom prst="rect">
          <a:avLst/>
        </a:prstGeom>
        <a:solidFill>
          <a:schemeClr val="bg1">
            <a:lumMod val="95000"/>
          </a:schemeClr>
        </a:solidFill>
        <a:ln>
          <a:solidFill>
            <a:schemeClr val="accent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vertOverflow="clip" horzOverflow="clip" wrap="square" lIns="648000" rtlCol="0" anchor="ctr">
          <a:noAutofit/>
        </a:bodyPr>
        <a:lstStyle/>
        <a:p>
          <a:r>
            <a:rPr lang="en-AU" sz="1000" b="0" baseline="0">
              <a:solidFill>
                <a:schemeClr val="accent1"/>
              </a:solidFill>
              <a:latin typeface="Arial" panose="020B0604020202020204" pitchFamily="34" charset="0"/>
              <a:cs typeface="Arial" panose="020B0604020202020204" pitchFamily="34" charset="0"/>
            </a:rPr>
            <a:t>These are the capital infrastructure expenses being paid for by the grant and co-contribution. It should match the amount in the table above and the amounts in A5 and A6 added together.</a:t>
          </a:r>
        </a:p>
      </xdr:txBody>
    </xdr:sp>
    <xdr:clientData/>
  </xdr:oneCellAnchor>
  <xdr:twoCellAnchor>
    <xdr:from>
      <xdr:col>4</xdr:col>
      <xdr:colOff>9524</xdr:colOff>
      <xdr:row>48</xdr:row>
      <xdr:rowOff>91328</xdr:rowOff>
    </xdr:from>
    <xdr:to>
      <xdr:col>14</xdr:col>
      <xdr:colOff>411449</xdr:colOff>
      <xdr:row>48</xdr:row>
      <xdr:rowOff>358587</xdr:rowOff>
    </xdr:to>
    <xdr:sp macro="" textlink="">
      <xdr:nvSpPr>
        <xdr:cNvPr id="52" name="TextBox 51">
          <a:extLst>
            <a:ext uri="{FF2B5EF4-FFF2-40B4-BE49-F238E27FC236}">
              <a16:creationId xmlns:a16="http://schemas.microsoft.com/office/drawing/2014/main" id="{D62087CC-B4BD-4EBB-BEE5-E2020FEE4654}"/>
            </a:ext>
          </a:extLst>
        </xdr:cNvPr>
        <xdr:cNvSpPr txBox="1"/>
      </xdr:nvSpPr>
      <xdr:spPr>
        <a:xfrm>
          <a:off x="681877" y="12025593"/>
          <a:ext cx="12212925" cy="267259"/>
        </a:xfrm>
        <a:prstGeom prst="rect">
          <a:avLst/>
        </a:prstGeom>
        <a:solidFill>
          <a:schemeClr val="accent5">
            <a:lumMod val="20000"/>
            <a:lumOff val="80000"/>
          </a:schemeClr>
        </a:solidFill>
        <a:ln w="9525" cmpd="sng">
          <a:solidFill>
            <a:schemeClr val="accent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lIns="576000" rtlCol="0" anchor="ctr"/>
        <a:lstStyle/>
        <a:p>
          <a:pPr algn="just"/>
          <a:r>
            <a:rPr lang="en-AU" sz="1000" b="0">
              <a:solidFill>
                <a:schemeClr val="accent1"/>
              </a:solidFill>
              <a:latin typeface="Arial" panose="020B0604020202020204" pitchFamily="34" charset="0"/>
              <a:cs typeface="Arial" panose="020B0604020202020204" pitchFamily="34" charset="0"/>
            </a:rPr>
            <a:t>NB All expenses amounts should be expressed as positive numbers. Do not enter negative numbers or numbers in brackets</a:t>
          </a:r>
        </a:p>
      </xdr:txBody>
    </xdr:sp>
    <xdr:clientData/>
  </xdr:twoCellAnchor>
  <xdr:twoCellAnchor>
    <xdr:from>
      <xdr:col>10</xdr:col>
      <xdr:colOff>342900</xdr:colOff>
      <xdr:row>51</xdr:row>
      <xdr:rowOff>0</xdr:rowOff>
    </xdr:from>
    <xdr:to>
      <xdr:col>10</xdr:col>
      <xdr:colOff>522900</xdr:colOff>
      <xdr:row>51</xdr:row>
      <xdr:rowOff>0</xdr:rowOff>
    </xdr:to>
    <xdr:sp macro="" textlink="">
      <xdr:nvSpPr>
        <xdr:cNvPr id="53" name="Rectangle 52">
          <a:extLst>
            <a:ext uri="{FF2B5EF4-FFF2-40B4-BE49-F238E27FC236}">
              <a16:creationId xmlns:a16="http://schemas.microsoft.com/office/drawing/2014/main" id="{3DFA52F2-8CB4-48E9-8DCB-76CC7A05D8A7}"/>
            </a:ext>
          </a:extLst>
        </xdr:cNvPr>
        <xdr:cNvSpPr/>
      </xdr:nvSpPr>
      <xdr:spPr>
        <a:xfrm>
          <a:off x="9419665" y="17335500"/>
          <a:ext cx="180000" cy="0"/>
        </a:xfrm>
        <a:prstGeom prst="rect">
          <a:avLst/>
        </a:prstGeom>
        <a:no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10</xdr:col>
      <xdr:colOff>342900</xdr:colOff>
      <xdr:row>51</xdr:row>
      <xdr:rowOff>0</xdr:rowOff>
    </xdr:from>
    <xdr:to>
      <xdr:col>10</xdr:col>
      <xdr:colOff>522900</xdr:colOff>
      <xdr:row>51</xdr:row>
      <xdr:rowOff>0</xdr:rowOff>
    </xdr:to>
    <xdr:sp macro="" textlink="">
      <xdr:nvSpPr>
        <xdr:cNvPr id="54" name="Rectangle 53">
          <a:extLst>
            <a:ext uri="{FF2B5EF4-FFF2-40B4-BE49-F238E27FC236}">
              <a16:creationId xmlns:a16="http://schemas.microsoft.com/office/drawing/2014/main" id="{0524BE2B-463F-4D8C-AE9E-09664AB7D9DB}"/>
            </a:ext>
          </a:extLst>
        </xdr:cNvPr>
        <xdr:cNvSpPr/>
      </xdr:nvSpPr>
      <xdr:spPr>
        <a:xfrm>
          <a:off x="9419665" y="17335500"/>
          <a:ext cx="180000" cy="0"/>
        </a:xfrm>
        <a:prstGeom prst="rect">
          <a:avLst/>
        </a:prstGeom>
        <a:no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1911B-36B0-4BEB-9699-44598140901D}">
  <sheetPr codeName="Sheet6">
    <tabColor theme="4" tint="0.59999389629810485"/>
    <pageSetUpPr fitToPage="1"/>
  </sheetPr>
  <dimension ref="A1:U308"/>
  <sheetViews>
    <sheetView showGridLines="0" showRowColHeaders="0" tabSelected="1" zoomScale="89" zoomScaleNormal="89" workbookViewId="0">
      <selection activeCell="G19" sqref="G19"/>
    </sheetView>
  </sheetViews>
  <sheetFormatPr defaultColWidth="0" defaultRowHeight="14.25" customHeight="1" zeroHeight="1" x14ac:dyDescent="0.2"/>
  <cols>
    <col min="1" max="2" width="1.7109375" style="26" customWidth="1"/>
    <col min="3" max="3" width="5.85546875" style="26" customWidth="1"/>
    <col min="4" max="4" width="0.85546875" style="26" customWidth="1"/>
    <col min="5" max="5" width="32.7109375" style="26" customWidth="1"/>
    <col min="6" max="6" width="39.5703125" style="26" customWidth="1"/>
    <col min="7" max="7" width="12.7109375" style="26" customWidth="1"/>
    <col min="8" max="8" width="11.28515625" style="26" customWidth="1"/>
    <col min="9" max="9" width="17" style="26" customWidth="1"/>
    <col min="10" max="16" width="12.7109375" style="26" customWidth="1"/>
    <col min="17" max="17" width="12.42578125" style="26" customWidth="1"/>
    <col min="18" max="18" width="3" style="26" customWidth="1"/>
    <col min="19" max="16384" width="0.42578125" style="26" hidden="1"/>
  </cols>
  <sheetData>
    <row r="1" spans="1:19" x14ac:dyDescent="0.2">
      <c r="A1" s="39"/>
      <c r="B1" s="39"/>
      <c r="C1" s="40" t="s">
        <v>7</v>
      </c>
      <c r="D1" s="39"/>
      <c r="E1" s="39"/>
      <c r="F1" s="39"/>
      <c r="G1" s="39"/>
      <c r="H1" s="39"/>
      <c r="I1" s="39"/>
      <c r="J1" s="39"/>
      <c r="K1" s="39"/>
      <c r="L1" s="39"/>
      <c r="M1" s="39"/>
      <c r="N1" s="39"/>
      <c r="O1" s="39"/>
      <c r="P1" s="39"/>
      <c r="Q1" s="39"/>
      <c r="R1" s="39"/>
      <c r="S1" s="39"/>
    </row>
    <row r="2" spans="1:19" x14ac:dyDescent="0.2">
      <c r="A2" s="39"/>
      <c r="B2" s="39"/>
      <c r="C2" s="39"/>
      <c r="D2" s="39"/>
      <c r="E2" s="39"/>
      <c r="F2" s="39"/>
      <c r="G2" s="39"/>
      <c r="H2" s="39"/>
      <c r="I2" s="39"/>
      <c r="J2" s="39"/>
      <c r="K2" s="39"/>
      <c r="L2" s="39"/>
      <c r="M2" s="39"/>
      <c r="N2" s="39"/>
      <c r="O2" s="39"/>
      <c r="P2" s="39"/>
      <c r="Q2" s="39"/>
      <c r="R2" s="39"/>
      <c r="S2" s="39"/>
    </row>
    <row r="3" spans="1:19" x14ac:dyDescent="0.2">
      <c r="A3" s="39"/>
      <c r="B3" s="39"/>
      <c r="C3" s="39"/>
      <c r="D3" s="39"/>
      <c r="E3" s="39"/>
      <c r="F3" s="39"/>
      <c r="G3" s="39"/>
      <c r="H3" s="39"/>
      <c r="I3" s="39"/>
      <c r="J3" s="39"/>
      <c r="K3" s="39"/>
      <c r="L3" s="39"/>
      <c r="M3" s="39"/>
      <c r="N3" s="39"/>
      <c r="O3" s="39"/>
      <c r="P3" s="39"/>
      <c r="Q3" s="39"/>
      <c r="R3" s="39"/>
      <c r="S3" s="39"/>
    </row>
    <row r="4" spans="1:19" x14ac:dyDescent="0.2">
      <c r="A4" s="39"/>
      <c r="B4" s="39"/>
      <c r="C4" s="39"/>
      <c r="D4" s="39"/>
      <c r="E4" s="39"/>
      <c r="F4" s="39"/>
      <c r="G4" s="39"/>
      <c r="H4" s="39"/>
      <c r="I4" s="39"/>
      <c r="J4" s="39"/>
      <c r="K4" s="39"/>
      <c r="L4" s="39"/>
      <c r="M4" s="39"/>
      <c r="N4" s="39"/>
      <c r="O4" s="39"/>
      <c r="P4" s="39"/>
      <c r="Q4" s="39"/>
      <c r="R4" s="39"/>
      <c r="S4" s="39"/>
    </row>
    <row r="5" spans="1:19" x14ac:dyDescent="0.2">
      <c r="A5" s="39"/>
      <c r="B5" s="39"/>
      <c r="C5" s="39"/>
      <c r="D5" s="39"/>
      <c r="E5" s="39"/>
      <c r="F5" s="39"/>
      <c r="G5" s="39"/>
      <c r="H5" s="39"/>
      <c r="I5" s="39"/>
      <c r="J5" s="39"/>
      <c r="K5" s="39"/>
      <c r="L5" s="39"/>
      <c r="M5" s="39"/>
      <c r="N5" s="39"/>
      <c r="O5" s="39"/>
      <c r="P5" s="39"/>
      <c r="Q5" s="39"/>
      <c r="R5" s="39"/>
      <c r="S5" s="39"/>
    </row>
    <row r="6" spans="1:19" x14ac:dyDescent="0.2">
      <c r="A6" s="39"/>
      <c r="B6" s="39"/>
      <c r="C6" s="39"/>
      <c r="D6" s="39"/>
      <c r="E6" s="39"/>
      <c r="F6" s="39"/>
      <c r="G6" s="39"/>
      <c r="H6" s="39"/>
      <c r="I6" s="39"/>
      <c r="J6" s="39"/>
      <c r="K6" s="39"/>
      <c r="L6" s="39"/>
      <c r="M6" s="39"/>
      <c r="N6" s="39"/>
      <c r="O6" s="39"/>
      <c r="P6" s="39"/>
      <c r="Q6" s="39"/>
      <c r="R6" s="39"/>
      <c r="S6" s="39"/>
    </row>
    <row r="7" spans="1:19" s="27" customFormat="1" ht="20.25" x14ac:dyDescent="0.3">
      <c r="A7" s="41"/>
      <c r="B7" s="41"/>
      <c r="C7" s="41"/>
      <c r="D7" s="41"/>
      <c r="E7" s="42" t="s">
        <v>8</v>
      </c>
      <c r="F7" s="41"/>
      <c r="G7" s="41"/>
      <c r="H7" s="41"/>
      <c r="I7" s="41"/>
      <c r="J7" s="41"/>
      <c r="K7" s="41"/>
      <c r="L7" s="41"/>
      <c r="M7" s="41"/>
      <c r="N7" s="41"/>
      <c r="O7" s="41"/>
      <c r="P7" s="41"/>
      <c r="Q7" s="41"/>
      <c r="R7" s="41"/>
      <c r="S7" s="41"/>
    </row>
    <row r="8" spans="1:19" s="28" customFormat="1" ht="131.25" customHeight="1" x14ac:dyDescent="0.15">
      <c r="A8" s="43"/>
      <c r="B8" s="43"/>
      <c r="C8" s="43"/>
      <c r="D8" s="43"/>
      <c r="E8" s="43"/>
      <c r="F8" s="43"/>
      <c r="G8" s="43"/>
      <c r="H8" s="43"/>
      <c r="I8" s="43"/>
      <c r="J8" s="43"/>
      <c r="K8" s="43"/>
      <c r="L8" s="43"/>
      <c r="M8" s="43"/>
      <c r="N8" s="43"/>
      <c r="O8" s="43"/>
      <c r="P8" s="43"/>
      <c r="Q8" s="43"/>
      <c r="R8" s="43"/>
      <c r="S8" s="43"/>
    </row>
    <row r="9" spans="1:19" x14ac:dyDescent="0.2">
      <c r="A9" s="44"/>
      <c r="B9" s="44"/>
      <c r="C9" s="45"/>
      <c r="D9" s="44"/>
      <c r="E9" s="44"/>
      <c r="F9" s="44"/>
      <c r="G9" s="44"/>
      <c r="H9" s="44"/>
      <c r="I9" s="44"/>
      <c r="J9" s="44"/>
      <c r="K9" s="44"/>
      <c r="L9" s="44"/>
      <c r="M9" s="44"/>
      <c r="N9" s="44"/>
      <c r="O9" s="44"/>
      <c r="P9" s="44"/>
      <c r="Q9" s="44"/>
      <c r="R9" s="44"/>
      <c r="S9" s="44"/>
    </row>
    <row r="10" spans="1:19" s="28" customFormat="1" ht="6" x14ac:dyDescent="0.15">
      <c r="A10" s="43"/>
      <c r="B10" s="43"/>
      <c r="C10" s="46"/>
      <c r="D10" s="43"/>
      <c r="E10" s="43"/>
      <c r="F10" s="43"/>
      <c r="G10" s="43"/>
      <c r="H10" s="43"/>
      <c r="I10" s="43"/>
      <c r="J10" s="43"/>
      <c r="K10" s="43"/>
      <c r="L10" s="43"/>
      <c r="M10" s="43"/>
      <c r="N10" s="43"/>
      <c r="O10" s="43"/>
      <c r="P10" s="43"/>
      <c r="Q10" s="43"/>
      <c r="R10" s="43"/>
      <c r="S10" s="43"/>
    </row>
    <row r="11" spans="1:19" x14ac:dyDescent="0.2">
      <c r="A11" s="44"/>
      <c r="B11" s="44"/>
      <c r="C11" s="45"/>
      <c r="D11" s="44"/>
      <c r="E11" s="44"/>
      <c r="F11" s="44"/>
      <c r="G11" s="44"/>
      <c r="H11" s="44"/>
      <c r="I11" s="44"/>
      <c r="J11" s="44"/>
      <c r="K11" s="44"/>
      <c r="L11" s="44"/>
      <c r="M11" s="44"/>
      <c r="N11" s="44"/>
      <c r="O11" s="44"/>
      <c r="P11" s="44"/>
      <c r="Q11" s="44"/>
      <c r="R11" s="44"/>
      <c r="S11" s="44"/>
    </row>
    <row r="12" spans="1:19" s="28" customFormat="1" ht="6" x14ac:dyDescent="0.15">
      <c r="A12" s="43"/>
      <c r="B12" s="43"/>
      <c r="C12" s="46"/>
      <c r="D12" s="43"/>
      <c r="E12" s="43"/>
      <c r="F12" s="43"/>
      <c r="G12" s="43"/>
      <c r="H12" s="43"/>
      <c r="I12" s="43"/>
      <c r="J12" s="43"/>
      <c r="K12" s="43"/>
      <c r="L12" s="43"/>
      <c r="M12" s="43"/>
      <c r="N12" s="43"/>
      <c r="O12" s="43"/>
      <c r="P12" s="43"/>
      <c r="Q12" s="43"/>
      <c r="R12" s="43"/>
      <c r="S12" s="43"/>
    </row>
    <row r="13" spans="1:19" x14ac:dyDescent="0.2">
      <c r="A13" s="44"/>
      <c r="B13" s="44"/>
      <c r="C13" s="45"/>
      <c r="D13" s="44"/>
      <c r="E13" s="44"/>
      <c r="F13" s="44"/>
      <c r="G13" s="44"/>
      <c r="H13" s="44"/>
      <c r="I13" s="44"/>
      <c r="J13" s="44"/>
      <c r="K13" s="44"/>
      <c r="L13" s="44"/>
      <c r="M13" s="44"/>
      <c r="N13" s="44"/>
      <c r="O13" s="44"/>
      <c r="P13" s="44"/>
      <c r="Q13" s="44"/>
      <c r="R13" s="44"/>
      <c r="S13" s="44"/>
    </row>
    <row r="14" spans="1:19" s="28" customFormat="1" ht="6" x14ac:dyDescent="0.15">
      <c r="A14" s="43"/>
      <c r="B14" s="43"/>
      <c r="C14" s="43"/>
      <c r="D14" s="43"/>
      <c r="E14" s="43"/>
      <c r="F14" s="43"/>
      <c r="G14" s="43"/>
      <c r="H14" s="43"/>
      <c r="I14" s="43"/>
      <c r="J14" s="43"/>
      <c r="K14" s="43"/>
      <c r="L14" s="43"/>
      <c r="M14" s="43"/>
      <c r="N14" s="43"/>
      <c r="O14" s="43"/>
      <c r="P14" s="43"/>
      <c r="Q14" s="43"/>
      <c r="R14" s="43"/>
      <c r="S14" s="43"/>
    </row>
    <row r="15" spans="1:19" s="27" customFormat="1" ht="20.25" x14ac:dyDescent="0.3">
      <c r="A15" s="41"/>
      <c r="B15" s="41"/>
      <c r="C15" s="47" t="s">
        <v>4</v>
      </c>
      <c r="D15" s="41"/>
      <c r="E15" s="42" t="s">
        <v>9</v>
      </c>
      <c r="F15" s="41"/>
      <c r="G15" s="41"/>
      <c r="H15" s="41"/>
      <c r="I15" s="41"/>
      <c r="J15" s="41"/>
      <c r="K15" s="41"/>
      <c r="L15" s="41"/>
      <c r="M15" s="41"/>
      <c r="N15" s="41"/>
      <c r="O15" s="41"/>
      <c r="P15" s="41"/>
      <c r="Q15" s="41"/>
      <c r="R15" s="41"/>
      <c r="S15" s="41"/>
    </row>
    <row r="16" spans="1:19" x14ac:dyDescent="0.2">
      <c r="A16" s="48"/>
      <c r="B16" s="48"/>
      <c r="C16" s="48"/>
      <c r="D16" s="48"/>
      <c r="E16" s="48"/>
      <c r="F16" s="48"/>
      <c r="G16" s="48"/>
      <c r="H16" s="48"/>
      <c r="I16" s="48"/>
      <c r="J16" s="48"/>
      <c r="K16" s="48"/>
      <c r="L16" s="48"/>
      <c r="M16" s="48"/>
      <c r="N16" s="48"/>
      <c r="O16" s="48"/>
      <c r="P16" s="48"/>
      <c r="Q16" s="48"/>
      <c r="R16" s="48"/>
      <c r="S16" s="48"/>
    </row>
    <row r="17" spans="1:21" x14ac:dyDescent="0.2">
      <c r="A17" s="48"/>
      <c r="B17" s="48"/>
      <c r="C17" s="49">
        <f>MAX($C$16:C16)+1</f>
        <v>1</v>
      </c>
      <c r="D17" s="48"/>
      <c r="E17" s="50" t="s">
        <v>96</v>
      </c>
      <c r="F17" s="1" t="s">
        <v>98</v>
      </c>
      <c r="G17" s="11"/>
      <c r="H17" s="11"/>
      <c r="I17" s="11"/>
      <c r="J17" s="51" t="str">
        <f>IF(F17&lt;&gt;"","","(Required)")</f>
        <v/>
      </c>
      <c r="K17" s="48"/>
      <c r="L17" s="48"/>
      <c r="M17" s="48"/>
      <c r="N17" s="48"/>
      <c r="O17" s="48"/>
      <c r="P17" s="48"/>
      <c r="Q17" s="48"/>
      <c r="R17" s="48"/>
      <c r="S17" s="48"/>
    </row>
    <row r="18" spans="1:21" x14ac:dyDescent="0.2">
      <c r="A18" s="48"/>
      <c r="B18" s="48"/>
      <c r="C18" s="48"/>
      <c r="D18" s="48"/>
      <c r="E18" s="48"/>
      <c r="F18" s="48"/>
      <c r="G18" s="48"/>
      <c r="H18" s="48"/>
      <c r="I18" s="48"/>
      <c r="J18" s="48"/>
      <c r="K18" s="48"/>
      <c r="L18" s="48"/>
      <c r="M18" s="48"/>
      <c r="N18" s="48"/>
      <c r="O18" s="48"/>
      <c r="P18" s="48"/>
      <c r="Q18" s="48"/>
      <c r="R18" s="48"/>
      <c r="S18" s="48"/>
    </row>
    <row r="19" spans="1:21" ht="15" x14ac:dyDescent="0.25">
      <c r="A19" s="48"/>
      <c r="B19" s="48"/>
      <c r="C19" s="49">
        <f>MAX($C$16:C18)+1</f>
        <v>2</v>
      </c>
      <c r="D19" s="48"/>
      <c r="E19" s="50" t="s">
        <v>99</v>
      </c>
      <c r="F19" s="1" t="s">
        <v>100</v>
      </c>
      <c r="G19" s="146"/>
      <c r="H19" s="146"/>
      <c r="I19" s="146"/>
      <c r="J19" s="51" t="str">
        <f>IF(F19&lt;&gt;"","","(Required)")</f>
        <v/>
      </c>
      <c r="K19" s="48"/>
      <c r="L19" s="48"/>
      <c r="M19" s="48"/>
      <c r="N19" s="48"/>
      <c r="O19" s="48"/>
      <c r="P19" s="48"/>
      <c r="Q19" s="48"/>
      <c r="R19" s="48"/>
      <c r="S19" s="48"/>
      <c r="U19" s="143" t="s">
        <v>99</v>
      </c>
    </row>
    <row r="20" spans="1:21" x14ac:dyDescent="0.2">
      <c r="A20" s="48"/>
      <c r="B20" s="48"/>
      <c r="C20" s="48"/>
      <c r="D20" s="48"/>
      <c r="E20" s="48"/>
      <c r="F20" s="48"/>
      <c r="G20" s="48"/>
      <c r="H20" s="48"/>
      <c r="I20" s="48"/>
      <c r="J20" s="48"/>
      <c r="K20" s="48"/>
      <c r="L20" s="48"/>
      <c r="M20" s="48"/>
      <c r="N20" s="48"/>
      <c r="O20" s="48"/>
      <c r="P20" s="48"/>
      <c r="Q20" s="48"/>
      <c r="R20" s="48"/>
      <c r="S20" s="48"/>
      <c r="U20" s="26" t="s">
        <v>100</v>
      </c>
    </row>
    <row r="21" spans="1:21" x14ac:dyDescent="0.2">
      <c r="A21" s="48"/>
      <c r="B21" s="48"/>
      <c r="C21" s="49">
        <f>MAX($C$16:C20)+1</f>
        <v>3</v>
      </c>
      <c r="D21" s="48"/>
      <c r="E21" s="50" t="s">
        <v>108</v>
      </c>
      <c r="F21" s="1"/>
      <c r="G21" s="11"/>
      <c r="H21" s="11"/>
      <c r="I21" s="11"/>
      <c r="J21" s="51" t="str">
        <f>IF(F21&lt;&gt;"","","(Required)")</f>
        <v>(Required)</v>
      </c>
      <c r="K21" s="48"/>
      <c r="L21" s="48"/>
      <c r="M21" s="48"/>
      <c r="N21" s="48"/>
      <c r="O21" s="48"/>
      <c r="P21" s="48"/>
      <c r="Q21" s="48"/>
      <c r="R21" s="48"/>
      <c r="S21" s="48"/>
      <c r="U21" s="26" t="s">
        <v>102</v>
      </c>
    </row>
    <row r="22" spans="1:21" x14ac:dyDescent="0.2">
      <c r="A22" s="48"/>
      <c r="B22" s="48"/>
      <c r="C22" s="48"/>
      <c r="D22" s="48"/>
      <c r="E22" s="48"/>
      <c r="F22" s="48"/>
      <c r="G22" s="48"/>
      <c r="H22" s="48"/>
      <c r="I22" s="48"/>
      <c r="J22" s="48"/>
      <c r="K22" s="48"/>
      <c r="L22" s="48"/>
      <c r="M22" s="48"/>
      <c r="N22" s="48"/>
      <c r="O22" s="48"/>
      <c r="P22" s="48"/>
      <c r="Q22" s="48"/>
      <c r="R22" s="48"/>
      <c r="S22" s="48"/>
      <c r="U22" s="26" t="s">
        <v>95</v>
      </c>
    </row>
    <row r="23" spans="1:21" x14ac:dyDescent="0.2">
      <c r="A23" s="48"/>
      <c r="B23" s="48"/>
      <c r="C23" s="49">
        <f>MAX($C$16:C22)+1</f>
        <v>4</v>
      </c>
      <c r="D23" s="48"/>
      <c r="E23" s="50" t="s">
        <v>10</v>
      </c>
      <c r="F23" s="50"/>
      <c r="G23" s="50"/>
      <c r="H23" s="50"/>
      <c r="I23" s="145">
        <v>2023</v>
      </c>
      <c r="J23" s="52" t="str">
        <f>IF(I23="","(Required)","")</f>
        <v/>
      </c>
      <c r="K23" s="48"/>
      <c r="L23" s="48"/>
      <c r="M23" s="48"/>
      <c r="N23" s="48"/>
      <c r="O23" s="48"/>
      <c r="P23" s="48"/>
      <c r="Q23" s="48"/>
      <c r="R23" s="48"/>
      <c r="S23" s="48"/>
    </row>
    <row r="24" spans="1:21" x14ac:dyDescent="0.2">
      <c r="A24" s="48"/>
      <c r="B24" s="48"/>
      <c r="C24" s="48"/>
      <c r="D24" s="48"/>
      <c r="E24" s="48"/>
      <c r="F24" s="48"/>
      <c r="G24" s="48"/>
      <c r="H24" s="48"/>
      <c r="I24" s="48"/>
      <c r="J24" s="48"/>
      <c r="K24" s="48"/>
      <c r="L24" s="48"/>
      <c r="M24" s="48"/>
      <c r="N24" s="48"/>
      <c r="O24" s="48"/>
      <c r="P24" s="48"/>
      <c r="Q24" s="48"/>
      <c r="R24" s="48"/>
      <c r="S24" s="48"/>
    </row>
    <row r="25" spans="1:21" x14ac:dyDescent="0.2">
      <c r="A25" s="48"/>
      <c r="B25" s="48"/>
      <c r="C25" s="49">
        <f>MAX($C$16:C24)+1</f>
        <v>5</v>
      </c>
      <c r="D25" s="48"/>
      <c r="E25" s="50" t="s">
        <v>97</v>
      </c>
      <c r="F25" s="50"/>
      <c r="G25" s="50"/>
      <c r="H25" s="50"/>
      <c r="I25" s="5"/>
      <c r="J25" s="51" t="str">
        <f>IF(I25="","(Required)","")</f>
        <v>(Required)</v>
      </c>
      <c r="K25" s="48"/>
      <c r="L25" s="48"/>
      <c r="M25" s="48"/>
      <c r="N25" s="48"/>
      <c r="O25" s="48"/>
      <c r="P25" s="48"/>
      <c r="Q25" s="48"/>
      <c r="R25" s="48"/>
      <c r="S25" s="48"/>
    </row>
    <row r="26" spans="1:21" x14ac:dyDescent="0.2">
      <c r="A26" s="48"/>
      <c r="B26" s="48"/>
      <c r="C26" s="48"/>
      <c r="D26" s="48"/>
      <c r="E26" s="53">
        <v>500000</v>
      </c>
      <c r="F26" s="53">
        <v>20000000</v>
      </c>
      <c r="G26" s="141" t="str">
        <f>IF(OR(I25&lt;E26,I25&gt;F26),"Funding must be between " &amp; DOLLAR(E26,0) &amp;" and " &amp; DOLLAR(F26,0),"")</f>
        <v>Funding must be between $500,000 and $20,000,000</v>
      </c>
      <c r="H26" s="48"/>
      <c r="I26" s="142"/>
      <c r="J26" s="48"/>
      <c r="K26" s="48"/>
      <c r="L26" s="48"/>
      <c r="M26" s="48"/>
      <c r="N26" s="48"/>
      <c r="O26" s="48"/>
      <c r="P26" s="48"/>
      <c r="Q26" s="48"/>
      <c r="R26" s="48"/>
      <c r="S26" s="48"/>
    </row>
    <row r="27" spans="1:21" x14ac:dyDescent="0.2">
      <c r="A27" s="48"/>
      <c r="B27" s="48"/>
      <c r="C27" s="49">
        <f>MAX($C$16:C26)+1</f>
        <v>6</v>
      </c>
      <c r="D27" s="48"/>
      <c r="E27" s="50" t="s">
        <v>112</v>
      </c>
      <c r="F27" s="50"/>
      <c r="G27" s="50"/>
      <c r="H27" s="50"/>
      <c r="I27" s="5"/>
      <c r="J27" s="51" t="str">
        <f>IF(I27="","(Required)","")</f>
        <v>(Required)</v>
      </c>
      <c r="K27" s="48"/>
      <c r="L27" s="48"/>
      <c r="M27" s="48"/>
      <c r="N27" s="48"/>
      <c r="O27" s="48"/>
      <c r="P27" s="48"/>
      <c r="Q27" s="48"/>
      <c r="R27" s="48"/>
      <c r="S27" s="48"/>
    </row>
    <row r="28" spans="1:21" ht="15" customHeight="1" x14ac:dyDescent="0.2">
      <c r="A28" s="48"/>
      <c r="B28" s="48"/>
      <c r="C28" s="48"/>
      <c r="D28" s="48"/>
      <c r="E28" s="144">
        <v>0.25</v>
      </c>
      <c r="F28" s="48"/>
      <c r="G28" s="141" t="str">
        <f>IF(IFERROR(I27/I25,0)&lt;E28,"Co-contribution must be at least 25% of the funds requested.","")</f>
        <v>Co-contribution must be at least 25% of the funds requested.</v>
      </c>
      <c r="H28" s="48"/>
      <c r="I28" s="48"/>
      <c r="J28" s="48"/>
      <c r="K28" s="48"/>
      <c r="L28" s="48"/>
      <c r="M28" s="48"/>
      <c r="N28" s="48"/>
      <c r="O28" s="48"/>
      <c r="P28" s="48"/>
      <c r="Q28" s="48"/>
      <c r="R28" s="48"/>
      <c r="S28" s="48"/>
    </row>
    <row r="29" spans="1:21" x14ac:dyDescent="0.2">
      <c r="A29" s="48"/>
      <c r="B29" s="48"/>
      <c r="C29" s="49">
        <f>MAX($C$16:C27)+1</f>
        <v>7</v>
      </c>
      <c r="D29" s="48"/>
      <c r="E29" s="55" t="s">
        <v>109</v>
      </c>
      <c r="F29" s="55"/>
      <c r="G29" s="55"/>
      <c r="H29" s="56"/>
      <c r="I29" s="9">
        <v>1</v>
      </c>
      <c r="J29" s="51" t="str">
        <f>IF(I29="","(Required)","")</f>
        <v/>
      </c>
      <c r="K29" s="57"/>
      <c r="L29" s="48"/>
      <c r="M29" s="48"/>
      <c r="N29" s="48"/>
      <c r="O29" s="48"/>
      <c r="P29" s="48"/>
      <c r="Q29" s="48"/>
      <c r="R29" s="48"/>
      <c r="S29" s="48"/>
    </row>
    <row r="30" spans="1:21" x14ac:dyDescent="0.2">
      <c r="A30" s="48"/>
      <c r="B30" s="48"/>
      <c r="C30" s="49">
        <f>MAX($C$16:C29)+1</f>
        <v>8</v>
      </c>
      <c r="D30" s="48"/>
      <c r="E30" s="55" t="s">
        <v>110</v>
      </c>
      <c r="F30" s="55"/>
      <c r="G30" s="55"/>
      <c r="H30" s="58"/>
      <c r="I30" s="59">
        <f>MAX(0,1-SUM(I29))</f>
        <v>0</v>
      </c>
      <c r="J30" s="57"/>
      <c r="K30" s="57"/>
      <c r="L30" s="48"/>
      <c r="M30" s="48"/>
      <c r="N30" s="48"/>
      <c r="O30" s="48"/>
      <c r="P30" s="48"/>
      <c r="Q30" s="48"/>
      <c r="R30" s="48"/>
      <c r="S30" s="48"/>
    </row>
    <row r="31" spans="1:21" x14ac:dyDescent="0.2">
      <c r="A31" s="48"/>
      <c r="B31" s="48"/>
      <c r="C31" s="49">
        <f>MAX($C$16:C30)+1</f>
        <v>9</v>
      </c>
      <c r="D31" s="48"/>
      <c r="E31" s="50" t="s">
        <v>0</v>
      </c>
      <c r="F31" s="50"/>
      <c r="G31" s="50"/>
      <c r="H31" s="60" t="str">
        <f>IF(OR(I29&lt;0,I30&lt;0,I31&lt;&gt;1)," Error in local and/or NSW ownership.",".")</f>
        <v>.</v>
      </c>
      <c r="I31" s="61">
        <f>SUM(I29:I30)</f>
        <v>1</v>
      </c>
      <c r="J31" s="50"/>
      <c r="K31" s="50"/>
      <c r="L31" s="48"/>
      <c r="M31" s="48"/>
      <c r="N31" s="48"/>
      <c r="O31" s="48"/>
      <c r="P31" s="48"/>
      <c r="Q31" s="48"/>
      <c r="R31" s="48"/>
      <c r="S31" s="48"/>
    </row>
    <row r="32" spans="1:21" x14ac:dyDescent="0.2">
      <c r="A32" s="48"/>
      <c r="B32" s="48"/>
      <c r="C32" s="48"/>
      <c r="D32" s="48"/>
      <c r="E32" s="48"/>
      <c r="F32" s="48"/>
      <c r="G32" s="48"/>
      <c r="H32" s="48"/>
      <c r="I32" s="48"/>
      <c r="J32" s="48"/>
      <c r="K32" s="48"/>
      <c r="L32" s="48"/>
      <c r="M32" s="48"/>
      <c r="N32" s="48"/>
      <c r="O32" s="48"/>
      <c r="P32" s="48"/>
      <c r="Q32" s="48"/>
      <c r="R32" s="48"/>
      <c r="S32" s="48"/>
    </row>
    <row r="33" spans="1:21" ht="15.75" x14ac:dyDescent="0.25">
      <c r="A33" s="48"/>
      <c r="B33" s="48"/>
      <c r="C33" s="48"/>
      <c r="D33" s="48"/>
      <c r="E33" s="62" t="s">
        <v>11</v>
      </c>
      <c r="F33" s="48"/>
      <c r="G33" s="48"/>
      <c r="H33" s="48"/>
      <c r="I33" s="48"/>
      <c r="J33" s="48"/>
      <c r="K33" s="48"/>
      <c r="L33" s="48"/>
      <c r="M33" s="48"/>
      <c r="N33" s="48"/>
      <c r="O33" s="48"/>
      <c r="P33" s="48"/>
      <c r="Q33" s="48"/>
      <c r="R33" s="48"/>
      <c r="S33" s="48"/>
    </row>
    <row r="34" spans="1:21" ht="15" x14ac:dyDescent="0.25">
      <c r="A34" s="48"/>
      <c r="B34" s="48"/>
      <c r="C34" s="48"/>
      <c r="D34" s="48"/>
      <c r="E34" s="63" t="s">
        <v>1</v>
      </c>
      <c r="F34" s="63" t="s">
        <v>12</v>
      </c>
      <c r="G34" s="64" t="s">
        <v>50</v>
      </c>
      <c r="H34" s="65"/>
      <c r="I34" s="64" t="s">
        <v>3</v>
      </c>
      <c r="J34" s="66"/>
      <c r="K34" s="66"/>
      <c r="L34" s="67">
        <v>1</v>
      </c>
      <c r="M34" s="67">
        <v>2</v>
      </c>
      <c r="N34" s="67">
        <v>3</v>
      </c>
      <c r="O34" s="67">
        <v>4</v>
      </c>
      <c r="P34" s="67">
        <v>5</v>
      </c>
      <c r="Q34" s="68"/>
      <c r="R34" s="48"/>
      <c r="S34" s="48"/>
      <c r="U34" s="143" t="s">
        <v>101</v>
      </c>
    </row>
    <row r="35" spans="1:21" x14ac:dyDescent="0.2">
      <c r="A35" s="48"/>
      <c r="B35" s="48"/>
      <c r="C35" s="48"/>
      <c r="D35" s="48"/>
      <c r="E35" s="63"/>
      <c r="F35" s="63"/>
      <c r="G35" s="64" t="s">
        <v>51</v>
      </c>
      <c r="H35" s="63"/>
      <c r="I35" s="64" t="s">
        <v>52</v>
      </c>
      <c r="J35" s="66" t="s">
        <v>53</v>
      </c>
      <c r="K35" s="66"/>
      <c r="L35" s="70">
        <f>I$23</f>
        <v>2023</v>
      </c>
      <c r="M35" s="71">
        <f>L35+1</f>
        <v>2024</v>
      </c>
      <c r="N35" s="71">
        <f t="shared" ref="N35:P35" si="0">M35+1</f>
        <v>2025</v>
      </c>
      <c r="O35" s="71">
        <f t="shared" si="0"/>
        <v>2026</v>
      </c>
      <c r="P35" s="71">
        <f t="shared" si="0"/>
        <v>2027</v>
      </c>
      <c r="Q35" s="68"/>
      <c r="R35" s="48"/>
      <c r="S35" s="48"/>
      <c r="U35" s="69" t="s">
        <v>56</v>
      </c>
    </row>
    <row r="36" spans="1:21" ht="24" customHeight="1" x14ac:dyDescent="0.2">
      <c r="A36" s="48"/>
      <c r="B36" s="48"/>
      <c r="C36" s="49">
        <f>MAX($C$16:C35)+1</f>
        <v>10</v>
      </c>
      <c r="D36" s="48"/>
      <c r="E36" s="72" t="s">
        <v>13</v>
      </c>
      <c r="F36" s="72" t="s">
        <v>86</v>
      </c>
      <c r="G36" s="73" t="s">
        <v>111</v>
      </c>
      <c r="H36" s="72"/>
      <c r="I36" s="74">
        <v>1</v>
      </c>
      <c r="J36" s="75">
        <f t="shared" ref="J36:J42" si="1">IF(OR(L36=0,$L$43=0),0,L36/$L$43)</f>
        <v>0</v>
      </c>
      <c r="K36" s="76" t="str">
        <f>IF(SUM(L36:P36)=I25,"","Error ►►")</f>
        <v/>
      </c>
      <c r="L36" s="7"/>
      <c r="M36" s="7"/>
      <c r="N36" s="7"/>
      <c r="O36" s="7"/>
      <c r="P36" s="7"/>
      <c r="Q36" s="77">
        <f t="shared" ref="Q36:Q43" si="2">SUM(L36:P36)</f>
        <v>0</v>
      </c>
      <c r="R36" s="48"/>
      <c r="S36" s="48"/>
      <c r="U36" s="69" t="s">
        <v>87</v>
      </c>
    </row>
    <row r="37" spans="1:21" ht="24" customHeight="1" x14ac:dyDescent="0.2">
      <c r="A37" s="48"/>
      <c r="B37" s="48"/>
      <c r="C37" s="49">
        <f>MAX($C$16:C36)+1</f>
        <v>11</v>
      </c>
      <c r="D37" s="48"/>
      <c r="E37" s="136">
        <f>F21</f>
        <v>0</v>
      </c>
      <c r="F37" s="4" t="s">
        <v>56</v>
      </c>
      <c r="G37" s="3" t="s">
        <v>116</v>
      </c>
      <c r="H37" s="72"/>
      <c r="I37" s="78">
        <f>I29</f>
        <v>1</v>
      </c>
      <c r="J37" s="75">
        <f t="shared" si="1"/>
        <v>0</v>
      </c>
      <c r="K37" s="76" t="str">
        <f>IF(SUM(L37:P37)=I27,"","Error ►►")</f>
        <v/>
      </c>
      <c r="L37" s="7"/>
      <c r="M37" s="7"/>
      <c r="N37" s="7"/>
      <c r="O37" s="7"/>
      <c r="P37" s="7"/>
      <c r="Q37" s="77">
        <f t="shared" si="2"/>
        <v>0</v>
      </c>
      <c r="R37" s="48"/>
      <c r="S37" s="48"/>
      <c r="U37" s="69" t="s">
        <v>88</v>
      </c>
    </row>
    <row r="38" spans="1:21" ht="24" customHeight="1" x14ac:dyDescent="0.2">
      <c r="A38" s="48"/>
      <c r="B38" s="48"/>
      <c r="C38" s="49">
        <f>MAX($C$16:C37)+1</f>
        <v>12</v>
      </c>
      <c r="D38" s="48"/>
      <c r="E38" s="6" t="s">
        <v>65</v>
      </c>
      <c r="F38" s="4" t="s">
        <v>56</v>
      </c>
      <c r="G38" s="6" t="s">
        <v>14</v>
      </c>
      <c r="H38" s="72"/>
      <c r="I38" s="14"/>
      <c r="J38" s="75">
        <f t="shared" si="1"/>
        <v>0</v>
      </c>
      <c r="K38" s="76" t="str">
        <f>IF(AND(SUM(L38:P38)&gt;0,I38=""),"Insert NSW Ownership","")</f>
        <v/>
      </c>
      <c r="L38" s="7"/>
      <c r="M38" s="7"/>
      <c r="N38" s="7"/>
      <c r="O38" s="7"/>
      <c r="P38" s="7"/>
      <c r="Q38" s="77">
        <f t="shared" si="2"/>
        <v>0</v>
      </c>
      <c r="R38" s="48"/>
      <c r="S38" s="48"/>
      <c r="U38" s="69" t="s">
        <v>89</v>
      </c>
    </row>
    <row r="39" spans="1:21" ht="24" customHeight="1" x14ac:dyDescent="0.2">
      <c r="A39" s="48"/>
      <c r="B39" s="48"/>
      <c r="C39" s="49">
        <f>MAX($C$16:C38)+1</f>
        <v>13</v>
      </c>
      <c r="D39" s="48"/>
      <c r="E39" s="6"/>
      <c r="F39" s="4"/>
      <c r="G39" s="6"/>
      <c r="H39" s="72"/>
      <c r="I39" s="14"/>
      <c r="J39" s="75">
        <f t="shared" si="1"/>
        <v>0</v>
      </c>
      <c r="K39" s="76" t="str">
        <f t="shared" ref="K39:K42" si="3">IF(AND(SUM(L39:P39)&gt;0,I39=""),"Insert NSW Ownership","")</f>
        <v/>
      </c>
      <c r="L39" s="7"/>
      <c r="M39" s="7"/>
      <c r="N39" s="7"/>
      <c r="O39" s="7"/>
      <c r="P39" s="7"/>
      <c r="Q39" s="77">
        <f t="shared" si="2"/>
        <v>0</v>
      </c>
      <c r="R39" s="48"/>
      <c r="S39" s="48"/>
      <c r="U39" s="69" t="s">
        <v>90</v>
      </c>
    </row>
    <row r="40" spans="1:21" ht="24" customHeight="1" x14ac:dyDescent="0.2">
      <c r="A40" s="48"/>
      <c r="B40" s="48"/>
      <c r="C40" s="49">
        <f>MAX($C$16:C39)+1</f>
        <v>14</v>
      </c>
      <c r="D40" s="48"/>
      <c r="E40" s="6"/>
      <c r="F40" s="4"/>
      <c r="G40" s="6"/>
      <c r="H40" s="72"/>
      <c r="I40" s="14"/>
      <c r="J40" s="75">
        <f t="shared" si="1"/>
        <v>0</v>
      </c>
      <c r="K40" s="76" t="str">
        <f t="shared" si="3"/>
        <v/>
      </c>
      <c r="L40" s="7"/>
      <c r="M40" s="7"/>
      <c r="N40" s="7"/>
      <c r="O40" s="7"/>
      <c r="P40" s="7"/>
      <c r="Q40" s="77">
        <f t="shared" si="2"/>
        <v>0</v>
      </c>
      <c r="R40" s="48"/>
      <c r="S40" s="48"/>
      <c r="U40" s="69" t="s">
        <v>105</v>
      </c>
    </row>
    <row r="41" spans="1:21" ht="24" customHeight="1" x14ac:dyDescent="0.2">
      <c r="A41" s="48"/>
      <c r="B41" s="48"/>
      <c r="C41" s="49">
        <f>MAX($C$16:C40)+1</f>
        <v>15</v>
      </c>
      <c r="D41" s="48"/>
      <c r="E41" s="6"/>
      <c r="F41" s="4"/>
      <c r="G41" s="6"/>
      <c r="H41" s="72"/>
      <c r="I41" s="14"/>
      <c r="J41" s="75">
        <f t="shared" si="1"/>
        <v>0</v>
      </c>
      <c r="K41" s="76" t="str">
        <f t="shared" si="3"/>
        <v/>
      </c>
      <c r="L41" s="7"/>
      <c r="M41" s="7"/>
      <c r="N41" s="7"/>
      <c r="O41" s="7"/>
      <c r="P41" s="7"/>
      <c r="Q41" s="77">
        <f t="shared" si="2"/>
        <v>0</v>
      </c>
      <c r="R41" s="48"/>
      <c r="S41" s="48"/>
      <c r="U41" s="69" t="s">
        <v>107</v>
      </c>
    </row>
    <row r="42" spans="1:21" ht="24" customHeight="1" x14ac:dyDescent="0.2">
      <c r="A42" s="48"/>
      <c r="B42" s="48"/>
      <c r="C42" s="49">
        <f>MAX($C$16:C41)+1</f>
        <v>16</v>
      </c>
      <c r="D42" s="48"/>
      <c r="E42" s="2"/>
      <c r="F42" s="4"/>
      <c r="G42" s="2"/>
      <c r="H42" s="72"/>
      <c r="I42" s="15"/>
      <c r="J42" s="75">
        <f t="shared" si="1"/>
        <v>0</v>
      </c>
      <c r="K42" s="76" t="str">
        <f t="shared" si="3"/>
        <v/>
      </c>
      <c r="L42" s="7"/>
      <c r="M42" s="7"/>
      <c r="N42" s="7"/>
      <c r="O42" s="7"/>
      <c r="P42" s="7"/>
      <c r="Q42" s="77">
        <f t="shared" si="2"/>
        <v>0</v>
      </c>
      <c r="R42" s="48"/>
      <c r="S42" s="48"/>
      <c r="U42" s="69" t="s">
        <v>91</v>
      </c>
    </row>
    <row r="43" spans="1:21" x14ac:dyDescent="0.2">
      <c r="A43" s="48"/>
      <c r="B43" s="48"/>
      <c r="C43" s="49">
        <f>MAX($C$16:C42)+1</f>
        <v>17</v>
      </c>
      <c r="D43" s="48"/>
      <c r="E43" s="79"/>
      <c r="F43" s="80" t="s">
        <v>54</v>
      </c>
      <c r="G43" s="80"/>
      <c r="H43" s="80"/>
      <c r="I43" s="79"/>
      <c r="J43" s="75"/>
      <c r="K43" s="75"/>
      <c r="L43" s="81">
        <f>SUM(L36:L42)</f>
        <v>0</v>
      </c>
      <c r="M43" s="81">
        <f>SUM(M36:M42)</f>
        <v>0</v>
      </c>
      <c r="N43" s="81">
        <f>SUM(N36:N42)</f>
        <v>0</v>
      </c>
      <c r="O43" s="81">
        <f>SUM(O36:O42)</f>
        <v>0</v>
      </c>
      <c r="P43" s="81">
        <f>SUM(P36:P42)</f>
        <v>0</v>
      </c>
      <c r="Q43" s="77">
        <f t="shared" si="2"/>
        <v>0</v>
      </c>
      <c r="R43" s="48"/>
      <c r="S43" s="48"/>
      <c r="U43" s="69" t="s">
        <v>93</v>
      </c>
    </row>
    <row r="44" spans="1:21" ht="24.75" customHeight="1" x14ac:dyDescent="0.2">
      <c r="A44" s="48"/>
      <c r="B44" s="48"/>
      <c r="C44" s="140">
        <f>MAX($C$16:C43)+1</f>
        <v>18</v>
      </c>
      <c r="D44" s="48"/>
      <c r="E44" s="79"/>
      <c r="F44" s="82"/>
      <c r="G44" s="82"/>
      <c r="H44" s="82"/>
      <c r="I44" s="83"/>
      <c r="J44" s="83"/>
      <c r="K44" s="84"/>
      <c r="L44" s="139" t="str">
        <f>IF(L43=L63,"","Not equal to CapEx in year")</f>
        <v/>
      </c>
      <c r="M44" s="139" t="str">
        <f t="shared" ref="M44:P44" si="4">IF(M43=M63,"","Not equal to CapEx in year")</f>
        <v/>
      </c>
      <c r="N44" s="139" t="str">
        <f t="shared" si="4"/>
        <v/>
      </c>
      <c r="O44" s="139" t="str">
        <f t="shared" si="4"/>
        <v/>
      </c>
      <c r="P44" s="139" t="str">
        <f t="shared" si="4"/>
        <v/>
      </c>
      <c r="Q44" s="139" t="str">
        <f>IF(Q43=Q63,"","Not equal to total CapEx")</f>
        <v/>
      </c>
      <c r="R44" s="48"/>
      <c r="S44" s="48"/>
      <c r="U44" s="69" t="s">
        <v>92</v>
      </c>
    </row>
    <row r="45" spans="1:21" x14ac:dyDescent="0.2">
      <c r="A45" s="48"/>
      <c r="B45" s="48"/>
      <c r="C45" s="49">
        <f>MAX($C$16:C44)+1</f>
        <v>19</v>
      </c>
      <c r="D45" s="48"/>
      <c r="E45" s="79"/>
      <c r="F45" s="80" t="s">
        <v>55</v>
      </c>
      <c r="G45" s="80"/>
      <c r="H45" s="80"/>
      <c r="I45" s="84"/>
      <c r="J45" s="60"/>
      <c r="K45" s="60"/>
      <c r="L45" s="85">
        <f>SUM(L36:L42)+L138</f>
        <v>0</v>
      </c>
      <c r="M45" s="85">
        <f>SUM(M36:M42)+M138</f>
        <v>0</v>
      </c>
      <c r="N45" s="85">
        <f>SUM(N36:N42)+N138</f>
        <v>0</v>
      </c>
      <c r="O45" s="85">
        <f>SUM(O36:O42)+O138</f>
        <v>0</v>
      </c>
      <c r="P45" s="85">
        <f>SUM(P36:P42)+P138</f>
        <v>0</v>
      </c>
      <c r="Q45" s="77">
        <f t="shared" ref="Q45" si="5">SUM(L45:P45)</f>
        <v>0</v>
      </c>
      <c r="R45" s="48"/>
      <c r="S45" s="48"/>
      <c r="U45" s="69" t="s">
        <v>94</v>
      </c>
    </row>
    <row r="46" spans="1:21" x14ac:dyDescent="0.2">
      <c r="A46" s="48"/>
      <c r="B46" s="48"/>
      <c r="C46" s="48"/>
      <c r="D46" s="48"/>
      <c r="E46" s="48"/>
      <c r="F46" s="48"/>
      <c r="G46" s="48"/>
      <c r="H46" s="48"/>
      <c r="I46" s="54" t="str">
        <f>IF(L45&lt;0," Note: Project has estimated shortfall in funding. Additional project funding must be found.","")</f>
        <v/>
      </c>
      <c r="J46" s="48"/>
      <c r="K46" s="48"/>
      <c r="L46" s="48"/>
      <c r="M46" s="48"/>
      <c r="N46" s="48"/>
      <c r="O46" s="48"/>
      <c r="P46" s="48"/>
      <c r="Q46" s="48"/>
      <c r="R46" s="48"/>
      <c r="S46" s="48"/>
      <c r="U46" s="26" t="s">
        <v>95</v>
      </c>
    </row>
    <row r="47" spans="1:21" s="27" customFormat="1" ht="20.25" x14ac:dyDescent="0.3">
      <c r="A47" s="41"/>
      <c r="B47" s="41"/>
      <c r="C47" s="47" t="s">
        <v>2</v>
      </c>
      <c r="D47" s="42"/>
      <c r="E47" s="42" t="s">
        <v>114</v>
      </c>
      <c r="F47" s="41"/>
      <c r="G47" s="41"/>
      <c r="H47" s="41"/>
      <c r="I47" s="41"/>
      <c r="J47" s="41"/>
      <c r="K47" s="41"/>
      <c r="L47" s="41"/>
      <c r="M47" s="41"/>
      <c r="N47" s="41"/>
      <c r="O47" s="41"/>
      <c r="P47" s="41"/>
      <c r="Q47" s="41"/>
      <c r="R47" s="41"/>
      <c r="S47" s="41"/>
    </row>
    <row r="48" spans="1:21" ht="37.5" customHeight="1" x14ac:dyDescent="2">
      <c r="A48" s="48"/>
      <c r="B48" s="48"/>
      <c r="C48" s="86"/>
      <c r="D48" s="48"/>
      <c r="E48" s="48"/>
      <c r="F48" s="48"/>
      <c r="G48" s="48"/>
      <c r="H48" s="48"/>
      <c r="I48" s="48"/>
      <c r="J48" s="48"/>
      <c r="K48" s="48"/>
      <c r="L48" s="48"/>
      <c r="M48" s="48"/>
      <c r="N48" s="48"/>
      <c r="O48" s="48"/>
      <c r="P48" s="48"/>
      <c r="Q48" s="48"/>
      <c r="R48" s="48"/>
      <c r="S48" s="48"/>
    </row>
    <row r="49" spans="1:19" ht="39.75" customHeight="1" x14ac:dyDescent="0.2">
      <c r="A49" s="48"/>
      <c r="B49" s="48"/>
      <c r="C49" s="48"/>
      <c r="D49" s="48"/>
      <c r="E49" s="48"/>
      <c r="F49" s="48"/>
      <c r="G49" s="48"/>
      <c r="H49" s="48"/>
      <c r="I49" s="48"/>
      <c r="J49" s="48"/>
      <c r="K49" s="48"/>
      <c r="L49" s="48"/>
      <c r="M49" s="48"/>
      <c r="N49" s="48"/>
      <c r="O49" s="48"/>
      <c r="P49" s="48"/>
      <c r="Q49" s="48"/>
      <c r="R49" s="48"/>
      <c r="S49" s="48"/>
    </row>
    <row r="50" spans="1:19" x14ac:dyDescent="0.2">
      <c r="A50" s="48"/>
      <c r="B50" s="48"/>
      <c r="C50" s="48"/>
      <c r="D50" s="48"/>
      <c r="E50" s="87" t="s">
        <v>35</v>
      </c>
      <c r="F50" s="88"/>
      <c r="G50" s="88"/>
      <c r="H50" s="89" t="s">
        <v>15</v>
      </c>
      <c r="I50" s="89" t="s">
        <v>16</v>
      </c>
      <c r="J50" s="89" t="s">
        <v>17</v>
      </c>
      <c r="K50" s="88"/>
      <c r="L50" s="67">
        <v>1</v>
      </c>
      <c r="M50" s="67">
        <v>2</v>
      </c>
      <c r="N50" s="67">
        <v>3</v>
      </c>
      <c r="O50" s="67">
        <v>4</v>
      </c>
      <c r="P50" s="67">
        <v>5</v>
      </c>
      <c r="Q50" s="88"/>
      <c r="R50" s="48"/>
      <c r="S50" s="48"/>
    </row>
    <row r="51" spans="1:19" ht="15" x14ac:dyDescent="0.25">
      <c r="A51" s="48"/>
      <c r="B51" s="48"/>
      <c r="C51" s="48"/>
      <c r="D51" s="48"/>
      <c r="E51" s="87" t="s">
        <v>36</v>
      </c>
      <c r="F51" s="88"/>
      <c r="G51" s="88"/>
      <c r="H51" s="89" t="s">
        <v>18</v>
      </c>
      <c r="I51" s="89" t="s">
        <v>18</v>
      </c>
      <c r="J51" s="89" t="s">
        <v>18</v>
      </c>
      <c r="K51" s="88"/>
      <c r="L51" s="90">
        <f>$I$23</f>
        <v>2023</v>
      </c>
      <c r="M51" s="90">
        <f>L51+1</f>
        <v>2024</v>
      </c>
      <c r="N51" s="90">
        <f>M51+1</f>
        <v>2025</v>
      </c>
      <c r="O51" s="90">
        <f>N51+1</f>
        <v>2026</v>
      </c>
      <c r="P51" s="90">
        <f>O51+1</f>
        <v>2027</v>
      </c>
      <c r="Q51" s="91" t="s">
        <v>0</v>
      </c>
      <c r="R51" s="48"/>
      <c r="S51" s="48"/>
    </row>
    <row r="52" spans="1:19" x14ac:dyDescent="0.2">
      <c r="A52" s="48"/>
      <c r="B52" s="48"/>
      <c r="C52" s="92">
        <v>1</v>
      </c>
      <c r="D52" s="48"/>
      <c r="E52" s="12"/>
      <c r="F52" s="12"/>
      <c r="G52" s="12"/>
      <c r="H52" s="8"/>
      <c r="I52" s="8"/>
      <c r="J52" s="8"/>
      <c r="K52" s="93" t="str">
        <f>IF(AND(Q52&lt;&gt;0,SUM(H52:J52)&lt;&gt;1),"◄◄ Error","$")</f>
        <v>$</v>
      </c>
      <c r="L52" s="13"/>
      <c r="M52" s="13"/>
      <c r="N52" s="13"/>
      <c r="O52" s="13"/>
      <c r="P52" s="13"/>
      <c r="Q52" s="94">
        <f>SUM(L52:P52)</f>
        <v>0</v>
      </c>
      <c r="R52" s="48"/>
      <c r="S52" s="48"/>
    </row>
    <row r="53" spans="1:19" x14ac:dyDescent="0.2">
      <c r="A53" s="48"/>
      <c r="B53" s="48"/>
      <c r="C53" s="92">
        <f>MAX($C52:C$52)+1</f>
        <v>2</v>
      </c>
      <c r="D53" s="48"/>
      <c r="E53" s="12"/>
      <c r="F53" s="12"/>
      <c r="G53" s="12"/>
      <c r="H53" s="8"/>
      <c r="I53" s="8"/>
      <c r="J53" s="8"/>
      <c r="K53" s="93" t="str">
        <f>IF(AND(Q53&lt;&gt;0,SUM(H53:J53)&lt;&gt;1),"◄◄ Error","$")</f>
        <v>$</v>
      </c>
      <c r="L53" s="13"/>
      <c r="M53" s="13"/>
      <c r="N53" s="13"/>
      <c r="O53" s="13"/>
      <c r="P53" s="13"/>
      <c r="Q53" s="94">
        <f>SUM(L53:P53)</f>
        <v>0</v>
      </c>
      <c r="R53" s="48"/>
      <c r="S53" s="48"/>
    </row>
    <row r="54" spans="1:19" s="31" customFormat="1" ht="15" x14ac:dyDescent="0.25">
      <c r="A54" s="95"/>
      <c r="B54" s="95"/>
      <c r="C54" s="92">
        <f>MAX($C$52:C53)+1</f>
        <v>3</v>
      </c>
      <c r="D54" s="95"/>
      <c r="E54" s="12"/>
      <c r="F54" s="12"/>
      <c r="G54" s="16"/>
      <c r="H54" s="8"/>
      <c r="I54" s="8"/>
      <c r="J54" s="8"/>
      <c r="K54" s="93" t="str">
        <f t="shared" ref="K54:K60" si="6">IF(AND(Q54&lt;&gt;0,SUM(H54:J54)&lt;&gt;1),"◄◄ Error","$")</f>
        <v>$</v>
      </c>
      <c r="L54" s="13"/>
      <c r="M54" s="13"/>
      <c r="N54" s="13"/>
      <c r="O54" s="13"/>
      <c r="P54" s="13"/>
      <c r="Q54" s="94">
        <f>SUM(L54:P54)</f>
        <v>0</v>
      </c>
      <c r="R54" s="95"/>
      <c r="S54" s="95"/>
    </row>
    <row r="55" spans="1:19" x14ac:dyDescent="0.2">
      <c r="A55" s="48"/>
      <c r="B55" s="48"/>
      <c r="C55" s="92">
        <f>MAX($C$52:C54)+1</f>
        <v>4</v>
      </c>
      <c r="D55" s="48"/>
      <c r="E55" s="12"/>
      <c r="F55" s="12"/>
      <c r="G55" s="12"/>
      <c r="H55" s="8"/>
      <c r="I55" s="8"/>
      <c r="J55" s="8"/>
      <c r="K55" s="93" t="str">
        <f t="shared" si="6"/>
        <v>$</v>
      </c>
      <c r="L55" s="13"/>
      <c r="M55" s="13"/>
      <c r="N55" s="13"/>
      <c r="O55" s="13"/>
      <c r="P55" s="13"/>
      <c r="Q55" s="94">
        <f>SUM(L55:P55)</f>
        <v>0</v>
      </c>
      <c r="R55" s="48"/>
      <c r="S55" s="48"/>
    </row>
    <row r="56" spans="1:19" x14ac:dyDescent="0.2">
      <c r="A56" s="48"/>
      <c r="B56" s="48"/>
      <c r="C56" s="92">
        <f>MAX($C$52:C55)+1</f>
        <v>5</v>
      </c>
      <c r="D56" s="48"/>
      <c r="E56" s="12"/>
      <c r="F56" s="12"/>
      <c r="G56" s="12"/>
      <c r="H56" s="8"/>
      <c r="I56" s="8"/>
      <c r="J56" s="8"/>
      <c r="K56" s="93" t="str">
        <f t="shared" si="6"/>
        <v>$</v>
      </c>
      <c r="L56" s="13"/>
      <c r="M56" s="13"/>
      <c r="N56" s="13"/>
      <c r="O56" s="13"/>
      <c r="P56" s="13"/>
      <c r="Q56" s="94">
        <f t="shared" ref="Q56" si="7">SUM(L56:P56)</f>
        <v>0</v>
      </c>
      <c r="R56" s="48"/>
      <c r="S56" s="48"/>
    </row>
    <row r="57" spans="1:19" x14ac:dyDescent="0.2">
      <c r="A57" s="48"/>
      <c r="B57" s="48"/>
      <c r="C57" s="92">
        <f>MAX($C$52:C56)+1</f>
        <v>6</v>
      </c>
      <c r="D57" s="48"/>
      <c r="E57" s="12"/>
      <c r="F57" s="12"/>
      <c r="G57" s="12"/>
      <c r="H57" s="8"/>
      <c r="I57" s="8"/>
      <c r="J57" s="8"/>
      <c r="K57" s="93" t="str">
        <f t="shared" si="6"/>
        <v>$</v>
      </c>
      <c r="L57" s="13"/>
      <c r="M57" s="13"/>
      <c r="N57" s="13"/>
      <c r="O57" s="13"/>
      <c r="P57" s="13"/>
      <c r="Q57" s="94">
        <f>SUM(L57:P57)</f>
        <v>0</v>
      </c>
      <c r="R57" s="48"/>
      <c r="S57" s="48"/>
    </row>
    <row r="58" spans="1:19" x14ac:dyDescent="0.2">
      <c r="A58" s="48"/>
      <c r="B58" s="48"/>
      <c r="C58" s="92">
        <f>MAX($C$52:C57)+1</f>
        <v>7</v>
      </c>
      <c r="D58" s="48"/>
      <c r="E58" s="11"/>
      <c r="F58" s="12"/>
      <c r="G58" s="12"/>
      <c r="H58" s="8"/>
      <c r="I58" s="8"/>
      <c r="J58" s="8"/>
      <c r="K58" s="93" t="str">
        <f t="shared" si="6"/>
        <v>$</v>
      </c>
      <c r="L58" s="13"/>
      <c r="M58" s="13"/>
      <c r="N58" s="13"/>
      <c r="O58" s="13"/>
      <c r="P58" s="13"/>
      <c r="Q58" s="94">
        <f>SUM(L58:P58)</f>
        <v>0</v>
      </c>
      <c r="R58" s="48"/>
      <c r="S58" s="48"/>
    </row>
    <row r="59" spans="1:19" x14ac:dyDescent="0.2">
      <c r="A59" s="48"/>
      <c r="B59" s="48"/>
      <c r="C59" s="92">
        <f>MAX($C$52:C58)+1</f>
        <v>8</v>
      </c>
      <c r="D59" s="48"/>
      <c r="E59" s="11"/>
      <c r="F59" s="12"/>
      <c r="G59" s="12"/>
      <c r="H59" s="8"/>
      <c r="I59" s="8"/>
      <c r="J59" s="8"/>
      <c r="K59" s="93" t="str">
        <f t="shared" si="6"/>
        <v>$</v>
      </c>
      <c r="L59" s="13"/>
      <c r="M59" s="13"/>
      <c r="N59" s="13"/>
      <c r="O59" s="13"/>
      <c r="P59" s="13"/>
      <c r="Q59" s="94">
        <f>SUM(L59:P59)</f>
        <v>0</v>
      </c>
      <c r="R59" s="48"/>
      <c r="S59" s="48"/>
    </row>
    <row r="60" spans="1:19" x14ac:dyDescent="0.2">
      <c r="A60" s="48"/>
      <c r="B60" s="48"/>
      <c r="C60" s="92">
        <f>MAX($C$52:C59)+1</f>
        <v>9</v>
      </c>
      <c r="D60" s="48"/>
      <c r="E60" s="11"/>
      <c r="F60" s="11"/>
      <c r="G60" s="11"/>
      <c r="H60" s="8"/>
      <c r="I60" s="8"/>
      <c r="J60" s="8"/>
      <c r="K60" s="93" t="str">
        <f t="shared" si="6"/>
        <v>$</v>
      </c>
      <c r="L60" s="13"/>
      <c r="M60" s="13"/>
      <c r="N60" s="13"/>
      <c r="O60" s="13"/>
      <c r="P60" s="13"/>
      <c r="Q60" s="94">
        <f>SUM(L60:P60)</f>
        <v>0</v>
      </c>
      <c r="R60" s="48"/>
      <c r="S60" s="48"/>
    </row>
    <row r="61" spans="1:19" x14ac:dyDescent="0.2">
      <c r="A61" s="48"/>
      <c r="B61" s="48"/>
      <c r="C61" s="92">
        <f>MAX($C$52:C60)+1</f>
        <v>10</v>
      </c>
      <c r="D61" s="48"/>
      <c r="E61" s="96" t="s">
        <v>70</v>
      </c>
      <c r="F61" s="96"/>
      <c r="G61" s="96"/>
      <c r="H61" s="9"/>
      <c r="I61" s="9"/>
      <c r="J61" s="9"/>
      <c r="K61" s="93" t="str">
        <f>IF(AND(Q61&lt;&gt;0,SUM(H61:J61)&lt;&gt;1),"◄◄ Error","$")</f>
        <v>$</v>
      </c>
      <c r="L61" s="13"/>
      <c r="M61" s="13"/>
      <c r="N61" s="13"/>
      <c r="O61" s="13"/>
      <c r="P61" s="13"/>
      <c r="Q61" s="94">
        <f>SUM(L61:P61)</f>
        <v>0</v>
      </c>
      <c r="R61" s="48"/>
      <c r="S61" s="48"/>
    </row>
    <row r="62" spans="1:19" s="32" customFormat="1" x14ac:dyDescent="0.2">
      <c r="A62" s="48"/>
      <c r="B62" s="48"/>
      <c r="C62" s="48"/>
      <c r="D62" s="48"/>
      <c r="E62" s="48"/>
      <c r="F62" s="48"/>
      <c r="G62" s="48"/>
      <c r="H62" s="48"/>
      <c r="I62" s="48"/>
      <c r="J62" s="48"/>
      <c r="K62" s="48"/>
      <c r="L62" s="48"/>
      <c r="M62" s="48"/>
      <c r="N62" s="48"/>
      <c r="O62" s="48"/>
      <c r="P62" s="48"/>
      <c r="Q62" s="48"/>
      <c r="R62" s="48"/>
      <c r="S62" s="48"/>
    </row>
    <row r="63" spans="1:19" ht="15" x14ac:dyDescent="0.25">
      <c r="A63" s="48"/>
      <c r="B63" s="48"/>
      <c r="C63" s="92">
        <f>MAX($C$52:C62)+1</f>
        <v>11</v>
      </c>
      <c r="D63" s="48"/>
      <c r="E63" s="98" t="s">
        <v>74</v>
      </c>
      <c r="F63" s="50"/>
      <c r="G63" s="50"/>
      <c r="H63" s="79"/>
      <c r="I63" s="79"/>
      <c r="J63" s="79"/>
      <c r="K63" s="93" t="s">
        <v>19</v>
      </c>
      <c r="L63" s="94">
        <f>SUM(L52:L62)</f>
        <v>0</v>
      </c>
      <c r="M63" s="94">
        <f>SUM(M52:M62)</f>
        <v>0</v>
      </c>
      <c r="N63" s="94">
        <f>SUM(N52:N62)</f>
        <v>0</v>
      </c>
      <c r="O63" s="94">
        <f>SUM(O52:O62)</f>
        <v>0</v>
      </c>
      <c r="P63" s="94">
        <f>SUM(P52:P62)</f>
        <v>0</v>
      </c>
      <c r="Q63" s="94">
        <f>SUM(L63:P63)</f>
        <v>0</v>
      </c>
      <c r="R63" s="48"/>
      <c r="S63" s="48"/>
    </row>
    <row r="64" spans="1:19" x14ac:dyDescent="0.2">
      <c r="A64" s="48"/>
      <c r="B64" s="48"/>
      <c r="C64" s="48"/>
      <c r="D64" s="48"/>
      <c r="E64" s="48"/>
      <c r="F64" s="48"/>
      <c r="G64" s="48"/>
      <c r="H64" s="48"/>
      <c r="I64" s="54"/>
      <c r="J64" s="48"/>
      <c r="K64" s="48"/>
      <c r="L64" s="48"/>
      <c r="M64" s="48"/>
      <c r="N64" s="48"/>
      <c r="O64" s="48"/>
      <c r="P64" s="48"/>
      <c r="Q64" s="48"/>
      <c r="R64" s="48"/>
      <c r="S64" s="48"/>
    </row>
    <row r="65" spans="1:19" x14ac:dyDescent="0.2">
      <c r="A65" s="48"/>
      <c r="B65" s="48"/>
      <c r="C65" s="48"/>
      <c r="D65" s="48"/>
      <c r="E65" s="48"/>
      <c r="F65" s="48"/>
      <c r="G65" s="48"/>
      <c r="H65" s="48"/>
      <c r="I65" s="48"/>
      <c r="J65" s="48"/>
      <c r="K65" s="48"/>
      <c r="L65" s="48"/>
      <c r="M65" s="48"/>
      <c r="N65" s="48"/>
      <c r="O65" s="48"/>
      <c r="P65" s="48"/>
      <c r="Q65" s="48"/>
      <c r="R65" s="48"/>
      <c r="S65" s="48"/>
    </row>
    <row r="66" spans="1:19" s="27" customFormat="1" ht="20.25" x14ac:dyDescent="0.3">
      <c r="A66" s="41"/>
      <c r="B66" s="41"/>
      <c r="C66" s="47" t="s">
        <v>2</v>
      </c>
      <c r="D66" s="42"/>
      <c r="E66" s="42" t="s">
        <v>115</v>
      </c>
      <c r="F66" s="41"/>
      <c r="G66" s="41"/>
      <c r="H66" s="41"/>
      <c r="I66" s="41"/>
      <c r="J66" s="41"/>
      <c r="K66" s="41"/>
      <c r="L66" s="41"/>
      <c r="M66" s="41"/>
      <c r="N66" s="41"/>
      <c r="O66" s="41"/>
      <c r="P66" s="41"/>
      <c r="Q66" s="41"/>
      <c r="R66" s="41"/>
      <c r="S66" s="41"/>
    </row>
    <row r="67" spans="1:19" ht="51.75" customHeight="1" x14ac:dyDescent="2">
      <c r="A67" s="48"/>
      <c r="B67" s="48"/>
      <c r="C67" s="86"/>
      <c r="D67" s="48"/>
      <c r="E67" s="48"/>
      <c r="F67" s="48"/>
      <c r="G67" s="48"/>
      <c r="H67" s="48"/>
      <c r="I67" s="48"/>
      <c r="J67" s="48"/>
      <c r="K67" s="48"/>
      <c r="L67" s="48"/>
      <c r="M67" s="48"/>
      <c r="N67" s="48"/>
      <c r="O67" s="48"/>
      <c r="P67" s="48"/>
      <c r="Q67" s="48"/>
      <c r="R67" s="48"/>
      <c r="S67" s="48"/>
    </row>
    <row r="68" spans="1:19" ht="63.75" customHeight="1" x14ac:dyDescent="0.2">
      <c r="A68" s="48"/>
      <c r="B68" s="48"/>
      <c r="C68" s="48"/>
      <c r="D68" s="48"/>
      <c r="E68" s="48"/>
      <c r="F68" s="48"/>
      <c r="G68" s="48"/>
      <c r="H68" s="48"/>
      <c r="I68" s="48"/>
      <c r="J68" s="48"/>
      <c r="K68" s="48"/>
      <c r="L68" s="48"/>
      <c r="M68" s="48"/>
      <c r="N68" s="48"/>
      <c r="O68" s="48"/>
      <c r="P68" s="48"/>
      <c r="Q68" s="48"/>
      <c r="R68" s="48"/>
      <c r="S68" s="48"/>
    </row>
    <row r="69" spans="1:19" x14ac:dyDescent="0.2">
      <c r="A69" s="48"/>
      <c r="B69" s="48"/>
      <c r="C69" s="48"/>
      <c r="D69" s="48"/>
      <c r="E69" s="87" t="s">
        <v>35</v>
      </c>
      <c r="F69" s="88"/>
      <c r="G69" s="88"/>
      <c r="H69" s="89" t="s">
        <v>15</v>
      </c>
      <c r="I69" s="89" t="s">
        <v>16</v>
      </c>
      <c r="J69" s="89" t="s">
        <v>17</v>
      </c>
      <c r="K69" s="88"/>
      <c r="L69" s="67">
        <v>1</v>
      </c>
      <c r="M69" s="67">
        <v>2</v>
      </c>
      <c r="N69" s="67">
        <v>3</v>
      </c>
      <c r="O69" s="67">
        <v>4</v>
      </c>
      <c r="P69" s="67">
        <v>5</v>
      </c>
      <c r="Q69" s="88"/>
      <c r="R69" s="48"/>
      <c r="S69" s="48"/>
    </row>
    <row r="70" spans="1:19" ht="15" x14ac:dyDescent="0.25">
      <c r="A70" s="48"/>
      <c r="B70" s="48"/>
      <c r="C70" s="48"/>
      <c r="D70" s="48"/>
      <c r="E70" s="87" t="s">
        <v>36</v>
      </c>
      <c r="F70" s="88"/>
      <c r="G70" s="88"/>
      <c r="H70" s="89" t="s">
        <v>18</v>
      </c>
      <c r="I70" s="89" t="s">
        <v>18</v>
      </c>
      <c r="J70" s="89" t="s">
        <v>18</v>
      </c>
      <c r="K70" s="88"/>
      <c r="L70" s="90">
        <f>$I$23</f>
        <v>2023</v>
      </c>
      <c r="M70" s="90">
        <f>L70+1</f>
        <v>2024</v>
      </c>
      <c r="N70" s="90">
        <f>M70+1</f>
        <v>2025</v>
      </c>
      <c r="O70" s="90">
        <f>N70+1</f>
        <v>2026</v>
      </c>
      <c r="P70" s="90">
        <f>O70+1</f>
        <v>2027</v>
      </c>
      <c r="Q70" s="91" t="s">
        <v>0</v>
      </c>
      <c r="R70" s="48"/>
      <c r="S70" s="48"/>
    </row>
    <row r="71" spans="1:19" x14ac:dyDescent="0.2">
      <c r="A71" s="48"/>
      <c r="B71" s="48"/>
      <c r="C71" s="92">
        <f>MAX($C$52:C70)+1</f>
        <v>12</v>
      </c>
      <c r="D71" s="48"/>
      <c r="E71" s="12"/>
      <c r="F71" s="12"/>
      <c r="G71" s="12"/>
      <c r="H71" s="8"/>
      <c r="I71" s="8"/>
      <c r="J71" s="8"/>
      <c r="K71" s="93" t="str">
        <f>IF(AND(Q71&lt;&gt;0,SUM(H71:J71)&lt;&gt;1),"◄◄ Error","$")</f>
        <v>$</v>
      </c>
      <c r="L71" s="13"/>
      <c r="M71" s="13"/>
      <c r="N71" s="13"/>
      <c r="O71" s="13"/>
      <c r="P71" s="13"/>
      <c r="Q71" s="94">
        <f>SUM(L71:P71)</f>
        <v>0</v>
      </c>
      <c r="R71" s="48"/>
      <c r="S71" s="48"/>
    </row>
    <row r="72" spans="1:19" x14ac:dyDescent="0.2">
      <c r="A72" s="48"/>
      <c r="B72" s="48"/>
      <c r="C72" s="92">
        <f>MAX($C$52:C71)+1</f>
        <v>13</v>
      </c>
      <c r="D72" s="48"/>
      <c r="E72" s="12"/>
      <c r="F72" s="12"/>
      <c r="G72" s="12"/>
      <c r="H72" s="8"/>
      <c r="I72" s="8"/>
      <c r="J72" s="8"/>
      <c r="K72" s="93" t="str">
        <f t="shared" ref="K72:K79" si="8">IF(AND(Q72&lt;&gt;0,SUM(H72:J72)&lt;&gt;1),"◄◄ Error","$")</f>
        <v>$</v>
      </c>
      <c r="L72" s="13"/>
      <c r="M72" s="13"/>
      <c r="N72" s="13"/>
      <c r="O72" s="13"/>
      <c r="P72" s="13"/>
      <c r="Q72" s="94">
        <f>SUM(L72:P72)</f>
        <v>0</v>
      </c>
      <c r="R72" s="48"/>
      <c r="S72" s="48"/>
    </row>
    <row r="73" spans="1:19" s="31" customFormat="1" ht="15" x14ac:dyDescent="0.25">
      <c r="A73" s="95"/>
      <c r="B73" s="95"/>
      <c r="C73" s="92">
        <f>MAX($C$52:C72)+1</f>
        <v>14</v>
      </c>
      <c r="D73" s="95"/>
      <c r="E73" s="12"/>
      <c r="F73" s="12"/>
      <c r="G73" s="16"/>
      <c r="H73" s="8"/>
      <c r="I73" s="8"/>
      <c r="J73" s="8"/>
      <c r="K73" s="93" t="str">
        <f t="shared" si="8"/>
        <v>$</v>
      </c>
      <c r="L73" s="13"/>
      <c r="M73" s="13"/>
      <c r="N73" s="13"/>
      <c r="O73" s="13"/>
      <c r="P73" s="13"/>
      <c r="Q73" s="94">
        <f>SUM(L73:P73)</f>
        <v>0</v>
      </c>
      <c r="R73" s="95"/>
      <c r="S73" s="95"/>
    </row>
    <row r="74" spans="1:19" x14ac:dyDescent="0.2">
      <c r="A74" s="48"/>
      <c r="B74" s="48"/>
      <c r="C74" s="92">
        <f>MAX($C$52:C73)+1</f>
        <v>15</v>
      </c>
      <c r="D74" s="48"/>
      <c r="E74" s="12"/>
      <c r="F74" s="12"/>
      <c r="G74" s="12"/>
      <c r="H74" s="8"/>
      <c r="I74" s="8"/>
      <c r="J74" s="8"/>
      <c r="K74" s="93" t="str">
        <f t="shared" si="8"/>
        <v>$</v>
      </c>
      <c r="L74" s="13"/>
      <c r="M74" s="13"/>
      <c r="N74" s="13"/>
      <c r="O74" s="13"/>
      <c r="P74" s="13"/>
      <c r="Q74" s="94">
        <f>SUM(L74:P74)</f>
        <v>0</v>
      </c>
      <c r="R74" s="48"/>
      <c r="S74" s="48"/>
    </row>
    <row r="75" spans="1:19" x14ac:dyDescent="0.2">
      <c r="A75" s="48"/>
      <c r="B75" s="48"/>
      <c r="C75" s="92">
        <f>MAX($C$52:C74)+1</f>
        <v>16</v>
      </c>
      <c r="D75" s="48"/>
      <c r="E75" s="12"/>
      <c r="F75" s="12"/>
      <c r="G75" s="12"/>
      <c r="H75" s="8"/>
      <c r="I75" s="8"/>
      <c r="J75" s="8"/>
      <c r="K75" s="93" t="str">
        <f t="shared" si="8"/>
        <v>$</v>
      </c>
      <c r="L75" s="13"/>
      <c r="M75" s="13"/>
      <c r="N75" s="13"/>
      <c r="O75" s="13"/>
      <c r="P75" s="13"/>
      <c r="Q75" s="94">
        <f t="shared" ref="Q75" si="9">SUM(L75:P75)</f>
        <v>0</v>
      </c>
      <c r="R75" s="48"/>
      <c r="S75" s="48"/>
    </row>
    <row r="76" spans="1:19" x14ac:dyDescent="0.2">
      <c r="A76" s="48"/>
      <c r="B76" s="48"/>
      <c r="C76" s="92">
        <f>MAX($C$52:C75)+1</f>
        <v>17</v>
      </c>
      <c r="D76" s="48"/>
      <c r="E76" s="12"/>
      <c r="F76" s="12"/>
      <c r="G76" s="12"/>
      <c r="H76" s="8"/>
      <c r="I76" s="8"/>
      <c r="J76" s="8"/>
      <c r="K76" s="93" t="str">
        <f t="shared" si="8"/>
        <v>$</v>
      </c>
      <c r="L76" s="13"/>
      <c r="M76" s="13"/>
      <c r="N76" s="13"/>
      <c r="O76" s="13"/>
      <c r="P76" s="13"/>
      <c r="Q76" s="94">
        <f>SUM(L76:P76)</f>
        <v>0</v>
      </c>
      <c r="R76" s="48"/>
      <c r="S76" s="48"/>
    </row>
    <row r="77" spans="1:19" x14ac:dyDescent="0.2">
      <c r="A77" s="48"/>
      <c r="B77" s="48"/>
      <c r="C77" s="92">
        <f>MAX($C$52:C76)+1</f>
        <v>18</v>
      </c>
      <c r="D77" s="48"/>
      <c r="E77" s="11"/>
      <c r="F77" s="12"/>
      <c r="G77" s="12"/>
      <c r="H77" s="8"/>
      <c r="I77" s="8"/>
      <c r="J77" s="8"/>
      <c r="K77" s="93" t="str">
        <f t="shared" si="8"/>
        <v>$</v>
      </c>
      <c r="L77" s="13"/>
      <c r="M77" s="13"/>
      <c r="N77" s="13"/>
      <c r="O77" s="13"/>
      <c r="P77" s="13"/>
      <c r="Q77" s="94">
        <f>SUM(L77:P77)</f>
        <v>0</v>
      </c>
      <c r="R77" s="48"/>
      <c r="S77" s="48"/>
    </row>
    <row r="78" spans="1:19" x14ac:dyDescent="0.2">
      <c r="A78" s="48"/>
      <c r="B78" s="48"/>
      <c r="C78" s="92">
        <f>MAX($C$52:C77)+1</f>
        <v>19</v>
      </c>
      <c r="D78" s="48"/>
      <c r="E78" s="11"/>
      <c r="F78" s="12"/>
      <c r="G78" s="12"/>
      <c r="H78" s="8"/>
      <c r="I78" s="8"/>
      <c r="J78" s="8"/>
      <c r="K78" s="93" t="str">
        <f t="shared" si="8"/>
        <v>$</v>
      </c>
      <c r="L78" s="13"/>
      <c r="M78" s="13"/>
      <c r="N78" s="13"/>
      <c r="O78" s="13"/>
      <c r="P78" s="13"/>
      <c r="Q78" s="94">
        <f>SUM(L78:P78)</f>
        <v>0</v>
      </c>
      <c r="R78" s="48"/>
      <c r="S78" s="48"/>
    </row>
    <row r="79" spans="1:19" x14ac:dyDescent="0.2">
      <c r="A79" s="48"/>
      <c r="B79" s="48"/>
      <c r="C79" s="92">
        <f>MAX($C$52:C78)+1</f>
        <v>20</v>
      </c>
      <c r="D79" s="48"/>
      <c r="E79" s="11"/>
      <c r="F79" s="11"/>
      <c r="G79" s="11"/>
      <c r="H79" s="8"/>
      <c r="I79" s="8"/>
      <c r="J79" s="8"/>
      <c r="K79" s="93" t="str">
        <f t="shared" si="8"/>
        <v>$</v>
      </c>
      <c r="L79" s="13"/>
      <c r="M79" s="13"/>
      <c r="N79" s="13"/>
      <c r="O79" s="13"/>
      <c r="P79" s="13"/>
      <c r="Q79" s="94">
        <f>SUM(L79:P79)</f>
        <v>0</v>
      </c>
      <c r="R79" s="48"/>
      <c r="S79" s="48"/>
    </row>
    <row r="80" spans="1:19" x14ac:dyDescent="0.2">
      <c r="A80" s="48"/>
      <c r="B80" s="48"/>
      <c r="C80" s="92">
        <f>MAX($C$52:C79)+1</f>
        <v>21</v>
      </c>
      <c r="D80" s="48"/>
      <c r="E80" s="96" t="s">
        <v>45</v>
      </c>
      <c r="F80" s="96"/>
      <c r="G80" s="96"/>
      <c r="H80" s="9"/>
      <c r="I80" s="9"/>
      <c r="J80" s="9"/>
      <c r="K80" s="93" t="str">
        <f>IF(AND(Q80&lt;&gt;0,SUM(H80:J80)&lt;&gt;1),"◄◄ Error","$")</f>
        <v>$</v>
      </c>
      <c r="L80" s="13"/>
      <c r="M80" s="13"/>
      <c r="N80" s="13"/>
      <c r="O80" s="13"/>
      <c r="P80" s="13"/>
      <c r="Q80" s="94">
        <f>SUM(L80:P80)</f>
        <v>0</v>
      </c>
      <c r="R80" s="48"/>
      <c r="S80" s="48"/>
    </row>
    <row r="81" spans="1:20" s="32" customFormat="1" x14ac:dyDescent="0.2">
      <c r="A81" s="48"/>
      <c r="B81" s="97"/>
      <c r="C81" s="48"/>
      <c r="D81" s="48"/>
      <c r="E81" s="48"/>
      <c r="F81" s="48"/>
      <c r="G81" s="48"/>
      <c r="H81" s="48"/>
      <c r="I81" s="48"/>
      <c r="J81" s="48"/>
      <c r="K81" s="48"/>
      <c r="L81" s="48"/>
      <c r="M81" s="48"/>
      <c r="N81" s="48"/>
      <c r="O81" s="48"/>
      <c r="P81" s="48"/>
      <c r="Q81" s="48"/>
      <c r="R81" s="48"/>
      <c r="S81" s="48"/>
      <c r="T81" s="26"/>
    </row>
    <row r="82" spans="1:20" ht="15" x14ac:dyDescent="0.25">
      <c r="A82" s="48"/>
      <c r="B82" s="48"/>
      <c r="C82" s="92">
        <f>MAX($C$52:C81)+1</f>
        <v>22</v>
      </c>
      <c r="D82" s="48"/>
      <c r="E82" s="98" t="s">
        <v>71</v>
      </c>
      <c r="F82" s="50"/>
      <c r="G82" s="50"/>
      <c r="H82" s="79"/>
      <c r="I82" s="79"/>
      <c r="J82" s="79"/>
      <c r="K82" s="93" t="s">
        <v>19</v>
      </c>
      <c r="L82" s="94">
        <f>SUM(L71:L81)</f>
        <v>0</v>
      </c>
      <c r="M82" s="94">
        <f>SUM(M71:M81)</f>
        <v>0</v>
      </c>
      <c r="N82" s="94">
        <f>SUM(N71:N81)</f>
        <v>0</v>
      </c>
      <c r="O82" s="94">
        <f>SUM(O71:O81)</f>
        <v>0</v>
      </c>
      <c r="P82" s="94">
        <f>SUM(P71:P81)</f>
        <v>0</v>
      </c>
      <c r="Q82" s="94">
        <f>SUM(L82:P82)</f>
        <v>0</v>
      </c>
      <c r="R82" s="48"/>
      <c r="S82" s="48"/>
    </row>
    <row r="83" spans="1:20" x14ac:dyDescent="0.2">
      <c r="A83" s="48"/>
      <c r="B83" s="48"/>
      <c r="C83" s="48"/>
      <c r="D83" s="48"/>
      <c r="E83" s="48"/>
      <c r="F83" s="48"/>
      <c r="G83" s="48"/>
      <c r="H83" s="36"/>
      <c r="I83" s="36"/>
      <c r="J83" s="36"/>
      <c r="K83" s="36"/>
      <c r="L83" s="48"/>
      <c r="M83" s="48"/>
      <c r="N83" s="48"/>
      <c r="O83" s="48"/>
      <c r="P83" s="48"/>
      <c r="Q83" s="36"/>
      <c r="R83" s="48"/>
      <c r="S83" s="48"/>
    </row>
    <row r="84" spans="1:20" x14ac:dyDescent="0.2">
      <c r="A84" s="48"/>
      <c r="B84" s="48"/>
      <c r="C84" s="48"/>
      <c r="D84" s="48"/>
      <c r="E84" s="48"/>
      <c r="F84" s="48"/>
      <c r="G84" s="48"/>
      <c r="H84" s="36"/>
      <c r="I84" s="36"/>
      <c r="J84" s="36"/>
      <c r="K84" s="36"/>
      <c r="L84" s="48"/>
      <c r="M84" s="48"/>
      <c r="N84" s="48"/>
      <c r="O84" s="48"/>
      <c r="P84" s="48"/>
      <c r="Q84" s="36"/>
      <c r="R84" s="48"/>
      <c r="S84" s="48"/>
    </row>
    <row r="85" spans="1:20" x14ac:dyDescent="0.2">
      <c r="A85" s="48"/>
      <c r="B85" s="48"/>
      <c r="C85" s="48"/>
      <c r="D85" s="48"/>
      <c r="E85" s="48"/>
      <c r="F85" s="48"/>
      <c r="G85" s="48"/>
      <c r="H85" s="36"/>
      <c r="I85" s="36"/>
      <c r="J85" s="36"/>
      <c r="K85" s="36"/>
      <c r="L85" s="48"/>
      <c r="M85" s="48"/>
      <c r="N85" s="48"/>
      <c r="O85" s="48"/>
      <c r="P85" s="48"/>
      <c r="Q85" s="36"/>
      <c r="R85" s="48"/>
      <c r="S85" s="48"/>
    </row>
    <row r="86" spans="1:20" x14ac:dyDescent="0.2">
      <c r="A86" s="48"/>
      <c r="B86" s="48"/>
      <c r="C86" s="48"/>
      <c r="D86" s="48"/>
      <c r="E86" s="48"/>
      <c r="F86" s="48"/>
      <c r="G86" s="48"/>
      <c r="H86" s="36"/>
      <c r="I86" s="36"/>
      <c r="J86" s="36"/>
      <c r="K86" s="36"/>
      <c r="L86" s="48"/>
      <c r="M86" s="48"/>
      <c r="N86" s="48"/>
      <c r="O86" s="48"/>
      <c r="P86" s="48"/>
      <c r="Q86" s="36"/>
      <c r="R86" s="48"/>
      <c r="S86" s="48"/>
    </row>
    <row r="87" spans="1:20" x14ac:dyDescent="0.2">
      <c r="A87" s="48"/>
      <c r="B87" s="48"/>
      <c r="C87" s="48"/>
      <c r="D87" s="48"/>
      <c r="E87" s="48"/>
      <c r="F87" s="48"/>
      <c r="G87" s="48"/>
      <c r="H87" s="36"/>
      <c r="I87" s="36"/>
      <c r="J87" s="36"/>
      <c r="K87" s="36"/>
      <c r="L87" s="48"/>
      <c r="M87" s="48"/>
      <c r="N87" s="48"/>
      <c r="O87" s="48"/>
      <c r="P87" s="48"/>
      <c r="Q87" s="36"/>
      <c r="R87" s="48"/>
      <c r="S87" s="48"/>
    </row>
    <row r="88" spans="1:20" x14ac:dyDescent="0.2">
      <c r="A88" s="48"/>
      <c r="B88" s="48"/>
      <c r="C88" s="48"/>
      <c r="D88" s="48"/>
      <c r="E88" s="48"/>
      <c r="F88" s="48"/>
      <c r="G88" s="48"/>
      <c r="H88" s="36"/>
      <c r="I88" s="36"/>
      <c r="J88" s="36"/>
      <c r="K88" s="36"/>
      <c r="L88" s="48"/>
      <c r="M88" s="48"/>
      <c r="N88" s="48"/>
      <c r="O88" s="48"/>
      <c r="P88" s="48"/>
      <c r="Q88" s="36"/>
      <c r="R88" s="48"/>
      <c r="S88" s="48"/>
    </row>
    <row r="89" spans="1:20" x14ac:dyDescent="0.2">
      <c r="A89" s="48"/>
      <c r="B89" s="48"/>
      <c r="C89" s="48"/>
      <c r="D89" s="48"/>
      <c r="E89" s="48"/>
      <c r="F89" s="48"/>
      <c r="G89" s="48"/>
      <c r="H89" s="36"/>
      <c r="I89" s="36"/>
      <c r="J89" s="36"/>
      <c r="K89" s="36"/>
      <c r="L89" s="48"/>
      <c r="M89" s="48"/>
      <c r="N89" s="48"/>
      <c r="O89" s="48"/>
      <c r="P89" s="48"/>
      <c r="Q89" s="36"/>
      <c r="R89" s="48"/>
      <c r="S89" s="48"/>
    </row>
    <row r="90" spans="1:20" x14ac:dyDescent="0.2">
      <c r="A90" s="48"/>
      <c r="B90" s="48"/>
      <c r="C90" s="48"/>
      <c r="D90" s="48"/>
      <c r="E90" s="48"/>
      <c r="F90" s="48"/>
      <c r="G90" s="48"/>
      <c r="H90" s="36"/>
      <c r="I90" s="36"/>
      <c r="J90" s="36"/>
      <c r="K90" s="36"/>
      <c r="L90" s="48"/>
      <c r="M90" s="48"/>
      <c r="N90" s="48"/>
      <c r="O90" s="48"/>
      <c r="P90" s="48"/>
      <c r="Q90" s="36"/>
      <c r="R90" s="48"/>
      <c r="S90" s="48"/>
    </row>
    <row r="91" spans="1:20" ht="15" thickBot="1" x14ac:dyDescent="0.25">
      <c r="A91" s="48"/>
      <c r="B91" s="48"/>
      <c r="C91" s="48"/>
      <c r="D91" s="48"/>
      <c r="E91" s="48"/>
      <c r="F91" s="48"/>
      <c r="G91" s="48"/>
      <c r="H91" s="36"/>
      <c r="I91" s="36"/>
      <c r="J91" s="36"/>
      <c r="K91" s="36"/>
      <c r="L91" s="48"/>
      <c r="M91" s="48"/>
      <c r="N91" s="48"/>
      <c r="O91" s="48"/>
      <c r="P91" s="48"/>
      <c r="Q91" s="36"/>
      <c r="R91" s="48"/>
      <c r="S91" s="48"/>
    </row>
    <row r="92" spans="1:20" ht="15.75" x14ac:dyDescent="0.25">
      <c r="A92" s="48"/>
      <c r="B92" s="48"/>
      <c r="C92" s="99"/>
      <c r="D92" s="100"/>
      <c r="E92" s="100" t="s">
        <v>68</v>
      </c>
      <c r="F92" s="100"/>
      <c r="G92" s="100"/>
      <c r="H92" s="100"/>
      <c r="I92" s="100"/>
      <c r="J92" s="101"/>
      <c r="K92" s="36"/>
      <c r="L92" s="48"/>
      <c r="M92" s="48"/>
      <c r="N92" s="48"/>
      <c r="O92" s="48"/>
      <c r="P92" s="48"/>
      <c r="Q92" s="36"/>
      <c r="R92" s="48"/>
      <c r="S92" s="48"/>
    </row>
    <row r="93" spans="1:20" ht="24" x14ac:dyDescent="0.2">
      <c r="A93" s="48"/>
      <c r="B93" s="48"/>
      <c r="C93" s="102"/>
      <c r="D93" s="48"/>
      <c r="E93" s="48"/>
      <c r="F93" s="48"/>
      <c r="G93" s="103" t="s">
        <v>59</v>
      </c>
      <c r="H93" s="103" t="s">
        <v>58</v>
      </c>
      <c r="I93" s="103" t="s">
        <v>64</v>
      </c>
      <c r="J93" s="104" t="s">
        <v>60</v>
      </c>
      <c r="K93" s="36"/>
      <c r="L93" s="48"/>
      <c r="M93" s="48"/>
      <c r="N93" s="48"/>
      <c r="O93" s="48"/>
      <c r="P93" s="48"/>
      <c r="Q93" s="36"/>
      <c r="R93" s="48"/>
      <c r="S93" s="48"/>
    </row>
    <row r="94" spans="1:20" x14ac:dyDescent="0.2">
      <c r="A94" s="48"/>
      <c r="B94" s="48"/>
      <c r="C94" s="102"/>
      <c r="D94" s="48"/>
      <c r="E94" s="20" t="s">
        <v>62</v>
      </c>
      <c r="F94" s="20"/>
      <c r="G94" s="21">
        <v>1</v>
      </c>
      <c r="H94" s="21">
        <v>35</v>
      </c>
      <c r="I94" s="21">
        <v>6</v>
      </c>
      <c r="J94" s="105">
        <f>IF(H94&gt;=35,G94,H94/40*G94)*I94/12</f>
        <v>0.5</v>
      </c>
      <c r="K94" s="36"/>
      <c r="L94" s="48"/>
      <c r="M94" s="48"/>
      <c r="N94" s="48"/>
      <c r="O94" s="48"/>
      <c r="P94" s="48"/>
      <c r="Q94" s="36"/>
      <c r="R94" s="48"/>
      <c r="S94" s="48"/>
    </row>
    <row r="95" spans="1:20" x14ac:dyDescent="0.2">
      <c r="A95" s="48"/>
      <c r="B95" s="48"/>
      <c r="C95" s="102"/>
      <c r="D95" s="48"/>
      <c r="E95" s="22" t="s">
        <v>63</v>
      </c>
      <c r="F95" s="22"/>
      <c r="G95" s="23">
        <v>3</v>
      </c>
      <c r="H95" s="23">
        <v>20</v>
      </c>
      <c r="I95" s="23">
        <v>6</v>
      </c>
      <c r="J95" s="105">
        <f t="shared" ref="J95:J97" si="10">IF(H95&gt;=35,G95,H95/40*G95)*I95/12</f>
        <v>0.75</v>
      </c>
      <c r="K95" s="36"/>
      <c r="L95" s="48"/>
      <c r="M95" s="48"/>
      <c r="N95" s="48"/>
      <c r="O95" s="48"/>
      <c r="P95" s="48"/>
      <c r="Q95" s="36"/>
      <c r="R95" s="48"/>
      <c r="S95" s="48"/>
    </row>
    <row r="96" spans="1:20" x14ac:dyDescent="0.2">
      <c r="A96" s="48"/>
      <c r="B96" s="48"/>
      <c r="C96" s="102"/>
      <c r="D96" s="48"/>
      <c r="E96" s="22"/>
      <c r="F96" s="22"/>
      <c r="G96" s="23"/>
      <c r="H96" s="23"/>
      <c r="I96" s="23">
        <v>12</v>
      </c>
      <c r="J96" s="105">
        <f t="shared" si="10"/>
        <v>0</v>
      </c>
      <c r="K96" s="36"/>
      <c r="L96" s="48"/>
      <c r="M96" s="48"/>
      <c r="N96" s="48"/>
      <c r="O96" s="48"/>
      <c r="P96" s="48"/>
      <c r="Q96" s="36"/>
      <c r="R96" s="48"/>
      <c r="S96" s="48"/>
    </row>
    <row r="97" spans="1:19" x14ac:dyDescent="0.2">
      <c r="A97" s="48"/>
      <c r="B97" s="48"/>
      <c r="C97" s="102"/>
      <c r="D97" s="48"/>
      <c r="E97" s="24"/>
      <c r="F97" s="24"/>
      <c r="G97" s="25"/>
      <c r="H97" s="25"/>
      <c r="I97" s="25">
        <v>12</v>
      </c>
      <c r="J97" s="105">
        <f t="shared" si="10"/>
        <v>0</v>
      </c>
      <c r="K97" s="36"/>
      <c r="L97" s="48"/>
      <c r="M97" s="48"/>
      <c r="N97" s="48"/>
      <c r="O97" s="48"/>
      <c r="P97" s="48"/>
      <c r="Q97" s="36"/>
      <c r="R97" s="48"/>
      <c r="S97" s="48"/>
    </row>
    <row r="98" spans="1:19" ht="15.75" thickBot="1" x14ac:dyDescent="0.3">
      <c r="A98" s="48"/>
      <c r="B98" s="48"/>
      <c r="C98" s="106"/>
      <c r="D98" s="107"/>
      <c r="E98" s="108" t="s">
        <v>66</v>
      </c>
      <c r="F98" s="107"/>
      <c r="G98" s="109"/>
      <c r="H98" s="107"/>
      <c r="I98" s="110"/>
      <c r="J98" s="111">
        <f>SUM(J94:J97)</f>
        <v>1.25</v>
      </c>
      <c r="K98" s="36"/>
      <c r="L98" s="48"/>
      <c r="M98" s="48"/>
      <c r="N98" s="48"/>
      <c r="O98" s="48"/>
      <c r="P98" s="48"/>
      <c r="Q98" s="36"/>
      <c r="R98" s="48"/>
      <c r="S98" s="48"/>
    </row>
    <row r="99" spans="1:19" x14ac:dyDescent="0.2">
      <c r="A99" s="48"/>
      <c r="B99" s="48"/>
      <c r="C99" s="48"/>
      <c r="D99" s="48"/>
      <c r="E99" s="48"/>
      <c r="F99" s="48"/>
      <c r="G99" s="48"/>
      <c r="H99" s="36"/>
      <c r="I99" s="36"/>
      <c r="J99" s="36"/>
      <c r="K99" s="36"/>
      <c r="L99" s="48"/>
      <c r="M99" s="48"/>
      <c r="N99" s="48"/>
      <c r="O99" s="48"/>
      <c r="P99" s="48"/>
      <c r="Q99" s="36"/>
      <c r="R99" s="48"/>
      <c r="S99" s="48"/>
    </row>
    <row r="100" spans="1:19" ht="15.75" x14ac:dyDescent="0.25">
      <c r="A100" s="48"/>
      <c r="B100" s="48"/>
      <c r="C100" s="112" t="s">
        <v>20</v>
      </c>
      <c r="D100" s="88"/>
      <c r="E100" s="88"/>
      <c r="F100" s="88"/>
      <c r="G100" s="88"/>
      <c r="H100" s="88"/>
      <c r="I100" s="88"/>
      <c r="J100" s="88"/>
      <c r="K100" s="88"/>
      <c r="L100" s="113">
        <v>1</v>
      </c>
      <c r="M100" s="113">
        <v>2</v>
      </c>
      <c r="N100" s="113">
        <v>3</v>
      </c>
      <c r="O100" s="113">
        <v>4</v>
      </c>
      <c r="P100" s="113">
        <v>5</v>
      </c>
      <c r="Q100" s="48"/>
      <c r="R100" s="48"/>
      <c r="S100" s="48"/>
    </row>
    <row r="101" spans="1:19" x14ac:dyDescent="0.2">
      <c r="A101" s="48"/>
      <c r="B101" s="48"/>
      <c r="C101" s="88" t="s">
        <v>37</v>
      </c>
      <c r="D101" s="88"/>
      <c r="E101" s="88"/>
      <c r="F101" s="88"/>
      <c r="G101" s="88"/>
      <c r="H101" s="88"/>
      <c r="I101" s="88"/>
      <c r="J101" s="88"/>
      <c r="K101" s="88"/>
      <c r="L101" s="114">
        <f>$I$23</f>
        <v>2023</v>
      </c>
      <c r="M101" s="114">
        <f>L101+1</f>
        <v>2024</v>
      </c>
      <c r="N101" s="114">
        <f>M101+1</f>
        <v>2025</v>
      </c>
      <c r="O101" s="114">
        <f>N101+1</f>
        <v>2026</v>
      </c>
      <c r="P101" s="114">
        <f>O101+1</f>
        <v>2027</v>
      </c>
      <c r="Q101" s="48"/>
      <c r="R101" s="48"/>
      <c r="S101" s="48"/>
    </row>
    <row r="102" spans="1:19" x14ac:dyDescent="0.2">
      <c r="A102" s="48"/>
      <c r="B102" s="48"/>
      <c r="C102" s="48"/>
      <c r="D102" s="48"/>
      <c r="E102" s="48"/>
      <c r="F102" s="48"/>
      <c r="G102" s="48"/>
      <c r="H102" s="48"/>
      <c r="I102" s="48"/>
      <c r="J102" s="48"/>
      <c r="K102" s="48"/>
      <c r="L102" s="48"/>
      <c r="M102" s="48"/>
      <c r="N102" s="48"/>
      <c r="O102" s="48"/>
      <c r="P102" s="48"/>
      <c r="Q102" s="48"/>
      <c r="R102" s="48"/>
      <c r="S102" s="48"/>
    </row>
    <row r="103" spans="1:19" ht="15" x14ac:dyDescent="0.25">
      <c r="A103" s="48"/>
      <c r="B103" s="48"/>
      <c r="C103" s="48"/>
      <c r="D103" s="48"/>
      <c r="E103" s="115" t="s">
        <v>21</v>
      </c>
      <c r="F103" s="116"/>
      <c r="G103" s="116"/>
      <c r="H103" s="116"/>
      <c r="I103" s="116"/>
      <c r="J103" s="116"/>
      <c r="K103" s="116"/>
      <c r="L103" s="117"/>
      <c r="M103" s="117"/>
      <c r="N103" s="117"/>
      <c r="O103" s="117"/>
      <c r="P103" s="117"/>
      <c r="Q103" s="48"/>
      <c r="R103" s="48"/>
      <c r="S103" s="48"/>
    </row>
    <row r="104" spans="1:19" x14ac:dyDescent="0.2">
      <c r="A104" s="48"/>
      <c r="B104" s="48"/>
      <c r="C104" s="92">
        <f>MAX($C$52:C103)+1</f>
        <v>23</v>
      </c>
      <c r="D104" s="48"/>
      <c r="E104" s="96" t="s">
        <v>61</v>
      </c>
      <c r="F104" s="96"/>
      <c r="G104" s="96"/>
      <c r="H104" s="96"/>
      <c r="I104" s="96"/>
      <c r="J104" s="96"/>
      <c r="K104" s="96"/>
      <c r="L104" s="18">
        <f>J98</f>
        <v>1.25</v>
      </c>
      <c r="M104" s="18"/>
      <c r="N104" s="18"/>
      <c r="O104" s="18"/>
      <c r="P104" s="18"/>
      <c r="Q104" s="48"/>
      <c r="R104" s="48"/>
      <c r="S104" s="48"/>
    </row>
    <row r="105" spans="1:19" hidden="1" x14ac:dyDescent="0.2">
      <c r="A105" s="19"/>
      <c r="B105" s="19"/>
      <c r="C105" s="30"/>
      <c r="D105" s="19"/>
      <c r="E105" s="29" t="s">
        <v>22</v>
      </c>
      <c r="F105" s="29"/>
      <c r="G105" s="29"/>
      <c r="H105" s="29"/>
      <c r="I105" s="29"/>
      <c r="J105" s="29"/>
      <c r="K105" s="29"/>
      <c r="L105" s="17"/>
      <c r="M105" s="17"/>
      <c r="N105" s="17"/>
      <c r="O105" s="17"/>
      <c r="P105" s="17"/>
      <c r="Q105" s="19"/>
      <c r="R105" s="19"/>
      <c r="S105" s="19"/>
    </row>
    <row r="106" spans="1:19" hidden="1" x14ac:dyDescent="0.2">
      <c r="A106" s="19"/>
      <c r="B106" s="19"/>
      <c r="C106" s="30"/>
      <c r="D106" s="19"/>
      <c r="E106" s="29" t="s">
        <v>23</v>
      </c>
      <c r="F106" s="29"/>
      <c r="G106" s="29"/>
      <c r="H106" s="29"/>
      <c r="I106" s="29"/>
      <c r="J106" s="29"/>
      <c r="K106" s="29"/>
      <c r="L106" s="17"/>
      <c r="M106" s="17"/>
      <c r="N106" s="17"/>
      <c r="O106" s="17"/>
      <c r="P106" s="17"/>
      <c r="Q106" s="19"/>
      <c r="R106" s="19"/>
      <c r="S106" s="19"/>
    </row>
    <row r="107" spans="1:19" ht="15" hidden="1" x14ac:dyDescent="0.25">
      <c r="A107" s="19"/>
      <c r="B107" s="19"/>
      <c r="C107" s="30"/>
      <c r="D107" s="19"/>
      <c r="E107" s="33" t="s">
        <v>24</v>
      </c>
      <c r="F107" s="29"/>
      <c r="G107" s="29"/>
      <c r="H107" s="29"/>
      <c r="I107" s="29"/>
      <c r="J107" s="29"/>
      <c r="K107" s="29"/>
      <c r="L107" s="35">
        <f>L104+(L105/2)+(L106/3)</f>
        <v>1.25</v>
      </c>
      <c r="M107" s="35">
        <f>M104+(M105/2)+(M106/3)</f>
        <v>0</v>
      </c>
      <c r="N107" s="35">
        <f>N104+(N105/2)+(N106/3)</f>
        <v>0</v>
      </c>
      <c r="O107" s="35">
        <f>O104+(O105/2)+(O106/3)</f>
        <v>0</v>
      </c>
      <c r="P107" s="35">
        <f>P104+(P105/2)+(P106/3)</f>
        <v>0</v>
      </c>
      <c r="Q107" s="19"/>
      <c r="R107" s="19"/>
      <c r="S107" s="19"/>
    </row>
    <row r="108" spans="1:19" x14ac:dyDescent="0.2">
      <c r="A108" s="48"/>
      <c r="B108" s="48"/>
      <c r="C108" s="48"/>
      <c r="D108" s="48"/>
      <c r="E108" s="48"/>
      <c r="F108" s="48"/>
      <c r="G108" s="48"/>
      <c r="H108" s="36"/>
      <c r="I108" s="36"/>
      <c r="J108" s="36"/>
      <c r="K108" s="36"/>
      <c r="L108" s="48"/>
      <c r="M108" s="48"/>
      <c r="N108" s="48"/>
      <c r="O108" s="48"/>
      <c r="P108" s="48"/>
      <c r="Q108" s="36"/>
      <c r="R108" s="48"/>
      <c r="S108" s="48"/>
    </row>
    <row r="109" spans="1:19" ht="15.75" x14ac:dyDescent="0.25">
      <c r="A109" s="48"/>
      <c r="B109" s="48"/>
      <c r="C109" s="112" t="s">
        <v>25</v>
      </c>
      <c r="D109" s="88"/>
      <c r="E109" s="88"/>
      <c r="F109" s="88"/>
      <c r="G109" s="88"/>
      <c r="H109" s="88"/>
      <c r="I109" s="88"/>
      <c r="J109" s="88"/>
      <c r="K109" s="88"/>
      <c r="L109" s="113">
        <v>1</v>
      </c>
      <c r="M109" s="113">
        <v>2</v>
      </c>
      <c r="N109" s="113">
        <v>3</v>
      </c>
      <c r="O109" s="113">
        <v>4</v>
      </c>
      <c r="P109" s="113">
        <v>5</v>
      </c>
      <c r="Q109" s="88"/>
      <c r="R109" s="48"/>
      <c r="S109" s="48"/>
    </row>
    <row r="110" spans="1:19" x14ac:dyDescent="0.2">
      <c r="A110" s="48"/>
      <c r="B110" s="48"/>
      <c r="C110" s="88" t="s">
        <v>37</v>
      </c>
      <c r="D110" s="88"/>
      <c r="E110" s="88"/>
      <c r="F110" s="88"/>
      <c r="G110" s="88"/>
      <c r="H110" s="88"/>
      <c r="I110" s="88"/>
      <c r="J110" s="88"/>
      <c r="K110" s="88"/>
      <c r="L110" s="114">
        <f>$I$23</f>
        <v>2023</v>
      </c>
      <c r="M110" s="114">
        <f>L110+1</f>
        <v>2024</v>
      </c>
      <c r="N110" s="114">
        <f>M110+1</f>
        <v>2025</v>
      </c>
      <c r="O110" s="114">
        <f>N110+1</f>
        <v>2026</v>
      </c>
      <c r="P110" s="114">
        <f>O110+1</f>
        <v>2027</v>
      </c>
      <c r="Q110" s="118" t="s">
        <v>0</v>
      </c>
      <c r="R110" s="48"/>
      <c r="S110" s="48"/>
    </row>
    <row r="111" spans="1:19" x14ac:dyDescent="0.2">
      <c r="A111" s="48"/>
      <c r="B111" s="48"/>
      <c r="C111" s="92">
        <f>MAX($C$52:C110)+1</f>
        <v>24</v>
      </c>
      <c r="D111" s="48"/>
      <c r="E111" s="50" t="s">
        <v>26</v>
      </c>
      <c r="F111" s="50"/>
      <c r="G111" s="50"/>
      <c r="H111" s="50"/>
      <c r="I111" s="50"/>
      <c r="J111" s="50"/>
      <c r="K111" s="119" t="s">
        <v>19</v>
      </c>
      <c r="L111" s="13"/>
      <c r="M111" s="13"/>
      <c r="N111" s="13"/>
      <c r="O111" s="13"/>
      <c r="P111" s="13"/>
      <c r="Q111" s="94">
        <f>SUM(L111:P111)</f>
        <v>0</v>
      </c>
      <c r="R111" s="48"/>
      <c r="S111" s="48"/>
    </row>
    <row r="112" spans="1:19" x14ac:dyDescent="0.2">
      <c r="A112" s="48"/>
      <c r="B112" s="48"/>
      <c r="C112" s="92">
        <f>MAX($C$52:C111)+1</f>
        <v>25</v>
      </c>
      <c r="D112" s="48"/>
      <c r="E112" s="50" t="s">
        <v>27</v>
      </c>
      <c r="F112" s="50"/>
      <c r="G112" s="50"/>
      <c r="H112" s="50"/>
      <c r="I112" s="50"/>
      <c r="J112" s="50"/>
      <c r="K112" s="119" t="s">
        <v>19</v>
      </c>
      <c r="L112" s="13"/>
      <c r="M112" s="13"/>
      <c r="N112" s="13"/>
      <c r="O112" s="13"/>
      <c r="P112" s="13"/>
      <c r="Q112" s="94">
        <f>SUM(L112:P112)</f>
        <v>0</v>
      </c>
      <c r="R112" s="48"/>
      <c r="S112" s="48"/>
    </row>
    <row r="113" spans="1:19" ht="15" x14ac:dyDescent="0.25">
      <c r="A113" s="48"/>
      <c r="B113" s="48"/>
      <c r="C113" s="92">
        <f>MAX($C$52:C112)+1</f>
        <v>26</v>
      </c>
      <c r="D113" s="48"/>
      <c r="E113" s="98" t="s">
        <v>28</v>
      </c>
      <c r="F113" s="50"/>
      <c r="G113" s="50"/>
      <c r="H113" s="50"/>
      <c r="I113" s="50"/>
      <c r="J113" s="50"/>
      <c r="K113" s="119" t="s">
        <v>19</v>
      </c>
      <c r="L113" s="120">
        <f>SUM(L111:L112)</f>
        <v>0</v>
      </c>
      <c r="M113" s="120">
        <f>SUM(M111:M112)</f>
        <v>0</v>
      </c>
      <c r="N113" s="120">
        <f>SUM(N111:N112)</f>
        <v>0</v>
      </c>
      <c r="O113" s="120">
        <f>SUM(O111:O112)</f>
        <v>0</v>
      </c>
      <c r="P113" s="120">
        <f>SUM(P111:P112)</f>
        <v>0</v>
      </c>
      <c r="Q113" s="94">
        <f>SUM(L113:P113)</f>
        <v>0</v>
      </c>
      <c r="R113" s="48"/>
      <c r="S113" s="48"/>
    </row>
    <row r="114" spans="1:19" x14ac:dyDescent="0.2">
      <c r="A114" s="48"/>
      <c r="B114" s="48"/>
      <c r="C114" s="92">
        <f>MAX($C$52:C113)+1</f>
        <v>27</v>
      </c>
      <c r="D114" s="48"/>
      <c r="E114" s="50" t="s">
        <v>29</v>
      </c>
      <c r="F114" s="50"/>
      <c r="G114" s="50"/>
      <c r="H114" s="50"/>
      <c r="I114" s="50"/>
      <c r="J114" s="50"/>
      <c r="K114" s="119" t="s">
        <v>19</v>
      </c>
      <c r="L114" s="13"/>
      <c r="M114" s="13"/>
      <c r="N114" s="13"/>
      <c r="O114" s="13"/>
      <c r="P114" s="13"/>
      <c r="Q114" s="94">
        <f>SUM(L114:P114)</f>
        <v>0</v>
      </c>
      <c r="R114" s="48"/>
      <c r="S114" s="48"/>
    </row>
    <row r="115" spans="1:19" ht="15" x14ac:dyDescent="0.25">
      <c r="A115" s="48"/>
      <c r="B115" s="48"/>
      <c r="C115" s="92">
        <f>MAX($C$52:C114)+1</f>
        <v>28</v>
      </c>
      <c r="D115" s="48"/>
      <c r="E115" s="98" t="s">
        <v>30</v>
      </c>
      <c r="F115" s="50"/>
      <c r="G115" s="50"/>
      <c r="H115" s="50"/>
      <c r="I115" s="50"/>
      <c r="J115" s="50"/>
      <c r="K115" s="119" t="s">
        <v>19</v>
      </c>
      <c r="L115" s="121">
        <f>SUM(L113:L114)</f>
        <v>0</v>
      </c>
      <c r="M115" s="121">
        <f>SUM(M113:M114)</f>
        <v>0</v>
      </c>
      <c r="N115" s="121">
        <f>SUM(N113:N114)</f>
        <v>0</v>
      </c>
      <c r="O115" s="121">
        <f>SUM(O113:O114)</f>
        <v>0</v>
      </c>
      <c r="P115" s="121">
        <f>SUM(P113:P114)</f>
        <v>0</v>
      </c>
      <c r="Q115" s="94">
        <f>SUM(L115:P115)</f>
        <v>0</v>
      </c>
      <c r="R115" s="48"/>
      <c r="S115" s="48"/>
    </row>
    <row r="116" spans="1:19" x14ac:dyDescent="0.2">
      <c r="A116" s="48"/>
      <c r="B116" s="48"/>
      <c r="C116" s="48"/>
      <c r="D116" s="48"/>
      <c r="E116" s="48"/>
      <c r="F116" s="48"/>
      <c r="G116" s="48"/>
      <c r="H116" s="48"/>
      <c r="I116" s="48"/>
      <c r="J116" s="48"/>
      <c r="K116" s="48"/>
      <c r="L116" s="36"/>
      <c r="M116" s="36"/>
      <c r="N116" s="36"/>
      <c r="O116" s="36"/>
      <c r="P116" s="36"/>
      <c r="Q116" s="36"/>
      <c r="R116" s="48"/>
      <c r="S116" s="48"/>
    </row>
    <row r="117" spans="1:19" x14ac:dyDescent="0.2">
      <c r="A117" s="48"/>
      <c r="B117" s="48"/>
      <c r="C117" s="92">
        <f>MAX($C$52:C116)+1</f>
        <v>29</v>
      </c>
      <c r="D117" s="48"/>
      <c r="E117" s="50" t="str">
        <f>CONCATENATE("Average wage (B",C113," ÷ B",C107,")")</f>
        <v>Average wage (B26 ÷ B)</v>
      </c>
      <c r="F117" s="50"/>
      <c r="G117" s="50"/>
      <c r="H117" s="50"/>
      <c r="I117" s="50"/>
      <c r="J117" s="50"/>
      <c r="K117" s="119" t="s">
        <v>19</v>
      </c>
      <c r="L117" s="122">
        <f>IF(OR(L113=0,L107=0),0,L113/L107)</f>
        <v>0</v>
      </c>
      <c r="M117" s="122">
        <f>IF(OR(M113=0,M107=0),0,M113/M107)</f>
        <v>0</v>
      </c>
      <c r="N117" s="122">
        <f>IF(OR(N113=0,N107=0),0,N113/N107)</f>
        <v>0</v>
      </c>
      <c r="O117" s="122">
        <f>IF(OR(O113=0,O107=0),0,O113/O107)</f>
        <v>0</v>
      </c>
      <c r="P117" s="122">
        <f>IF(OR(P113=0,P107=0),0,P113/P107)</f>
        <v>0</v>
      </c>
      <c r="Q117" s="36"/>
      <c r="R117" s="48"/>
      <c r="S117" s="48"/>
    </row>
    <row r="118" spans="1:19" x14ac:dyDescent="0.2">
      <c r="A118" s="48"/>
      <c r="B118" s="48"/>
      <c r="C118" s="48"/>
      <c r="D118" s="48"/>
      <c r="E118" s="48"/>
      <c r="F118" s="48"/>
      <c r="G118" s="48"/>
      <c r="H118" s="36"/>
      <c r="I118" s="36"/>
      <c r="J118" s="36"/>
      <c r="K118" s="36"/>
      <c r="L118" s="48"/>
      <c r="M118" s="48"/>
      <c r="N118" s="48"/>
      <c r="O118" s="48"/>
      <c r="P118" s="48"/>
      <c r="Q118" s="36"/>
      <c r="R118" s="48"/>
      <c r="S118" s="48"/>
    </row>
    <row r="119" spans="1:19" ht="15" x14ac:dyDescent="0.25">
      <c r="A119" s="48"/>
      <c r="B119" s="48"/>
      <c r="C119" s="92">
        <f>MAX($C$52:C118)+1</f>
        <v>30</v>
      </c>
      <c r="D119" s="48"/>
      <c r="E119" s="98" t="s">
        <v>38</v>
      </c>
      <c r="F119" s="50"/>
      <c r="G119" s="50"/>
      <c r="H119" s="79"/>
      <c r="I119" s="79"/>
      <c r="J119" s="79"/>
      <c r="K119" s="93" t="s">
        <v>19</v>
      </c>
      <c r="L119" s="94">
        <f>L82+L115</f>
        <v>0</v>
      </c>
      <c r="M119" s="94">
        <f t="shared" ref="M119:Q119" si="11">M82+M115</f>
        <v>0</v>
      </c>
      <c r="N119" s="94">
        <f t="shared" si="11"/>
        <v>0</v>
      </c>
      <c r="O119" s="94">
        <f t="shared" si="11"/>
        <v>0</v>
      </c>
      <c r="P119" s="94">
        <f t="shared" si="11"/>
        <v>0</v>
      </c>
      <c r="Q119" s="94">
        <f t="shared" si="11"/>
        <v>0</v>
      </c>
      <c r="R119" s="48"/>
      <c r="S119" s="48"/>
    </row>
    <row r="120" spans="1:19" x14ac:dyDescent="0.2">
      <c r="A120" s="48"/>
      <c r="B120" s="48"/>
      <c r="C120" s="48"/>
      <c r="D120" s="48"/>
      <c r="E120" s="48"/>
      <c r="F120" s="48"/>
      <c r="G120" s="48"/>
      <c r="H120" s="48"/>
      <c r="I120" s="48"/>
      <c r="J120" s="48"/>
      <c r="K120" s="48"/>
      <c r="L120" s="48"/>
      <c r="M120" s="48"/>
      <c r="N120" s="48"/>
      <c r="O120" s="48"/>
      <c r="P120" s="48"/>
      <c r="Q120" s="48"/>
      <c r="R120" s="48"/>
      <c r="S120" s="48"/>
    </row>
    <row r="121" spans="1:19" hidden="1" x14ac:dyDescent="0.2">
      <c r="A121" s="19"/>
      <c r="B121" s="19"/>
      <c r="C121" s="19"/>
      <c r="D121" s="19"/>
      <c r="E121" s="19"/>
      <c r="F121" s="19"/>
      <c r="G121" s="19"/>
      <c r="H121" s="34"/>
      <c r="I121" s="34"/>
      <c r="J121" s="34"/>
      <c r="K121" s="34"/>
      <c r="L121" s="19"/>
      <c r="M121" s="19"/>
      <c r="N121" s="19"/>
      <c r="O121" s="19"/>
      <c r="P121" s="19"/>
      <c r="Q121" s="34"/>
      <c r="R121" s="19"/>
      <c r="S121" s="19"/>
    </row>
    <row r="122" spans="1:19" hidden="1" x14ac:dyDescent="0.2">
      <c r="A122" s="19"/>
      <c r="B122" s="19"/>
      <c r="C122" s="19"/>
      <c r="D122" s="19"/>
      <c r="E122" s="19"/>
      <c r="F122" s="19"/>
      <c r="G122" s="19"/>
      <c r="H122" s="34"/>
      <c r="I122" s="34"/>
      <c r="J122" s="34"/>
      <c r="K122" s="34"/>
      <c r="L122" s="19"/>
      <c r="M122" s="19"/>
      <c r="N122" s="19"/>
      <c r="O122" s="19"/>
      <c r="P122" s="19"/>
      <c r="Q122" s="34"/>
      <c r="R122" s="19"/>
      <c r="S122" s="19"/>
    </row>
    <row r="123" spans="1:19" hidden="1" x14ac:dyDescent="0.2">
      <c r="A123" s="19"/>
      <c r="B123" s="19"/>
      <c r="C123" s="19"/>
      <c r="D123" s="19"/>
      <c r="E123" s="19"/>
      <c r="F123" s="19"/>
      <c r="G123" s="19"/>
      <c r="H123" s="34"/>
      <c r="I123" s="34"/>
      <c r="J123" s="34"/>
      <c r="K123" s="34"/>
      <c r="L123" s="19"/>
      <c r="M123" s="19"/>
      <c r="N123" s="19"/>
      <c r="O123" s="19"/>
      <c r="P123" s="19"/>
      <c r="Q123" s="34"/>
      <c r="R123" s="19"/>
      <c r="S123" s="19"/>
    </row>
    <row r="124" spans="1:19" x14ac:dyDescent="0.2">
      <c r="A124" s="48"/>
      <c r="B124" s="48"/>
      <c r="C124" s="48"/>
      <c r="D124" s="48"/>
      <c r="E124" s="48"/>
      <c r="F124" s="48"/>
      <c r="G124" s="48"/>
      <c r="H124" s="48"/>
      <c r="I124" s="48"/>
      <c r="J124" s="48"/>
      <c r="K124" s="48"/>
      <c r="L124" s="48"/>
      <c r="M124" s="48"/>
      <c r="N124" s="48"/>
      <c r="O124" s="48"/>
      <c r="P124" s="48"/>
      <c r="Q124" s="48"/>
      <c r="R124" s="48"/>
      <c r="S124" s="48"/>
    </row>
    <row r="125" spans="1:19" ht="20.25" x14ac:dyDescent="0.3">
      <c r="A125" s="41"/>
      <c r="B125" s="41"/>
      <c r="C125" s="47" t="s">
        <v>5</v>
      </c>
      <c r="D125" s="123"/>
      <c r="E125" s="42" t="s">
        <v>113</v>
      </c>
      <c r="F125" s="41"/>
      <c r="G125" s="41"/>
      <c r="H125" s="41"/>
      <c r="I125" s="41"/>
      <c r="J125" s="41"/>
      <c r="K125" s="41"/>
      <c r="L125" s="41"/>
      <c r="M125" s="41"/>
      <c r="N125" s="41"/>
      <c r="O125" s="41"/>
      <c r="P125" s="41"/>
      <c r="Q125" s="41"/>
      <c r="R125" s="41"/>
      <c r="S125" s="41"/>
    </row>
    <row r="126" spans="1:19" x14ac:dyDescent="0.2">
      <c r="A126" s="48"/>
      <c r="B126" s="48"/>
      <c r="C126" s="48"/>
      <c r="D126" s="48"/>
      <c r="E126" s="48"/>
      <c r="F126" s="48"/>
      <c r="G126" s="48"/>
      <c r="H126" s="48"/>
      <c r="I126" s="48"/>
      <c r="J126" s="48"/>
      <c r="K126" s="48"/>
      <c r="L126" s="48"/>
      <c r="M126" s="48"/>
      <c r="N126" s="48"/>
      <c r="O126" s="48"/>
      <c r="P126" s="48"/>
      <c r="Q126" s="48"/>
      <c r="R126" s="48"/>
      <c r="S126" s="48"/>
    </row>
    <row r="127" spans="1:19" x14ac:dyDescent="0.2">
      <c r="A127" s="48"/>
      <c r="B127" s="48"/>
      <c r="C127" s="48"/>
      <c r="D127" s="48"/>
      <c r="E127" s="48"/>
      <c r="F127" s="48"/>
      <c r="G127" s="48"/>
      <c r="H127" s="48"/>
      <c r="I127" s="48"/>
      <c r="J127" s="48"/>
      <c r="K127" s="48"/>
      <c r="L127" s="48"/>
      <c r="M127" s="48"/>
      <c r="N127" s="48"/>
      <c r="O127" s="48"/>
      <c r="P127" s="48"/>
      <c r="Q127" s="48"/>
      <c r="R127" s="48"/>
      <c r="S127" s="48"/>
    </row>
    <row r="128" spans="1:19" ht="14.25" customHeight="1" x14ac:dyDescent="0.2">
      <c r="A128" s="48"/>
      <c r="B128" s="48"/>
      <c r="C128" s="48"/>
      <c r="D128" s="48"/>
      <c r="E128" s="48"/>
      <c r="F128" s="48"/>
      <c r="G128" s="48"/>
      <c r="H128" s="48"/>
      <c r="I128" s="48"/>
      <c r="J128" s="48"/>
      <c r="K128" s="48"/>
      <c r="L128" s="48"/>
      <c r="M128" s="48"/>
      <c r="N128" s="48"/>
      <c r="O128" s="48"/>
      <c r="P128" s="48"/>
      <c r="Q128" s="48"/>
      <c r="R128" s="48"/>
      <c r="S128" s="48"/>
    </row>
    <row r="129" spans="1:19" x14ac:dyDescent="0.2">
      <c r="A129" s="48"/>
      <c r="B129" s="48"/>
      <c r="C129" s="48"/>
      <c r="D129" s="48"/>
      <c r="E129" s="48"/>
      <c r="F129" s="48"/>
      <c r="G129" s="48"/>
      <c r="H129" s="48"/>
      <c r="I129" s="48"/>
      <c r="J129" s="48"/>
      <c r="K129" s="48"/>
      <c r="L129" s="48"/>
      <c r="M129" s="48"/>
      <c r="N129" s="48"/>
      <c r="O129" s="48"/>
      <c r="P129" s="48"/>
      <c r="Q129" s="48"/>
      <c r="R129" s="48"/>
      <c r="S129" s="48"/>
    </row>
    <row r="130" spans="1:19" ht="15.75" x14ac:dyDescent="0.25">
      <c r="A130" s="48"/>
      <c r="B130" s="48"/>
      <c r="C130" s="112" t="s">
        <v>31</v>
      </c>
      <c r="D130" s="88"/>
      <c r="E130" s="88"/>
      <c r="F130" s="88"/>
      <c r="G130" s="88"/>
      <c r="H130" s="88"/>
      <c r="I130" s="88"/>
      <c r="J130" s="88"/>
      <c r="K130" s="88"/>
      <c r="L130" s="113">
        <v>1</v>
      </c>
      <c r="M130" s="113">
        <v>2</v>
      </c>
      <c r="N130" s="113">
        <v>3</v>
      </c>
      <c r="O130" s="113">
        <v>4</v>
      </c>
      <c r="P130" s="113">
        <v>5</v>
      </c>
      <c r="Q130" s="88"/>
      <c r="R130" s="48"/>
      <c r="S130" s="48"/>
    </row>
    <row r="131" spans="1:19" x14ac:dyDescent="0.2">
      <c r="A131" s="48"/>
      <c r="B131" s="48"/>
      <c r="C131" s="88" t="s">
        <v>67</v>
      </c>
      <c r="D131" s="88"/>
      <c r="E131" s="88"/>
      <c r="F131" s="88"/>
      <c r="G131" s="88"/>
      <c r="H131" s="88"/>
      <c r="I131" s="88"/>
      <c r="J131" s="88"/>
      <c r="K131" s="88"/>
      <c r="L131" s="114">
        <f>$I$23</f>
        <v>2023</v>
      </c>
      <c r="M131" s="114">
        <f>L131+1</f>
        <v>2024</v>
      </c>
      <c r="N131" s="114">
        <f>M131+1</f>
        <v>2025</v>
      </c>
      <c r="O131" s="114">
        <f>N131+1</f>
        <v>2026</v>
      </c>
      <c r="P131" s="114">
        <f>O131+1</f>
        <v>2027</v>
      </c>
      <c r="Q131" s="118" t="s">
        <v>0</v>
      </c>
      <c r="R131" s="48"/>
      <c r="S131" s="48"/>
    </row>
    <row r="132" spans="1:19" x14ac:dyDescent="0.2">
      <c r="A132" s="48"/>
      <c r="B132" s="48"/>
      <c r="C132" s="48"/>
      <c r="D132" s="48"/>
      <c r="E132" s="48"/>
      <c r="F132" s="48"/>
      <c r="G132" s="48"/>
      <c r="H132" s="48"/>
      <c r="I132" s="48"/>
      <c r="J132" s="48"/>
      <c r="K132" s="48"/>
      <c r="L132" s="48"/>
      <c r="M132" s="48"/>
      <c r="N132" s="48"/>
      <c r="O132" s="48"/>
      <c r="P132" s="48"/>
      <c r="Q132" s="48"/>
      <c r="R132" s="48"/>
      <c r="S132" s="48"/>
    </row>
    <row r="133" spans="1:19" x14ac:dyDescent="0.2">
      <c r="A133" s="48"/>
      <c r="B133" s="48"/>
      <c r="C133" s="124">
        <f>MAX($C$132:C132)+1</f>
        <v>1</v>
      </c>
      <c r="D133" s="48"/>
      <c r="E133" s="50" t="s">
        <v>75</v>
      </c>
      <c r="F133" s="50"/>
      <c r="G133" s="50"/>
      <c r="H133" s="50"/>
      <c r="I133" s="50"/>
      <c r="J133" s="50"/>
      <c r="K133" s="119" t="s">
        <v>19</v>
      </c>
      <c r="L133" s="13"/>
      <c r="M133" s="13"/>
      <c r="N133" s="13"/>
      <c r="O133" s="13"/>
      <c r="P133" s="13"/>
      <c r="Q133" s="125">
        <f t="shared" ref="Q133:Q136" si="12">SUM(L133:P133)</f>
        <v>0</v>
      </c>
      <c r="R133" s="48"/>
      <c r="S133" s="48"/>
    </row>
    <row r="134" spans="1:19" x14ac:dyDescent="0.2">
      <c r="A134" s="48"/>
      <c r="B134" s="48"/>
      <c r="C134" s="124">
        <f>MAX($C$132:C133)+1</f>
        <v>2</v>
      </c>
      <c r="D134" s="48"/>
      <c r="E134" s="50" t="s">
        <v>76</v>
      </c>
      <c r="F134" s="50"/>
      <c r="G134" s="50"/>
      <c r="H134" s="50"/>
      <c r="I134" s="50"/>
      <c r="J134" s="50"/>
      <c r="K134" s="119" t="s">
        <v>19</v>
      </c>
      <c r="L134" s="13"/>
      <c r="M134" s="13"/>
      <c r="N134" s="13"/>
      <c r="O134" s="13"/>
      <c r="P134" s="13"/>
      <c r="Q134" s="125">
        <f t="shared" si="12"/>
        <v>0</v>
      </c>
      <c r="R134" s="48"/>
      <c r="S134" s="48"/>
    </row>
    <row r="135" spans="1:19" x14ac:dyDescent="0.2">
      <c r="A135" s="48"/>
      <c r="B135" s="48"/>
      <c r="C135" s="124">
        <f>MAX($C$132:C134)+1</f>
        <v>3</v>
      </c>
      <c r="D135" s="48"/>
      <c r="E135" s="50" t="s">
        <v>77</v>
      </c>
      <c r="F135" s="50"/>
      <c r="G135" s="50"/>
      <c r="H135" s="50"/>
      <c r="I135" s="50"/>
      <c r="J135" s="50"/>
      <c r="K135" s="119" t="s">
        <v>19</v>
      </c>
      <c r="L135" s="13"/>
      <c r="M135" s="13"/>
      <c r="N135" s="13"/>
      <c r="O135" s="13"/>
      <c r="P135" s="13"/>
      <c r="Q135" s="125">
        <f t="shared" si="12"/>
        <v>0</v>
      </c>
      <c r="R135" s="48"/>
      <c r="S135" s="48"/>
    </row>
    <row r="136" spans="1:19" ht="15" x14ac:dyDescent="0.25">
      <c r="A136" s="48"/>
      <c r="B136" s="48"/>
      <c r="C136" s="124">
        <f>MAX($C$132:C135)+1</f>
        <v>4</v>
      </c>
      <c r="D136" s="48"/>
      <c r="E136" s="98" t="s">
        <v>32</v>
      </c>
      <c r="F136" s="50"/>
      <c r="G136" s="50"/>
      <c r="H136" s="50"/>
      <c r="I136" s="50"/>
      <c r="J136" s="50"/>
      <c r="K136" s="119" t="s">
        <v>19</v>
      </c>
      <c r="L136" s="85">
        <f>SUM(L133:L135)</f>
        <v>0</v>
      </c>
      <c r="M136" s="85">
        <f>SUM(M133:M135)</f>
        <v>0</v>
      </c>
      <c r="N136" s="85">
        <f>SUM(N133:N135)</f>
        <v>0</v>
      </c>
      <c r="O136" s="85">
        <f>SUM(O133:O135)</f>
        <v>0</v>
      </c>
      <c r="P136" s="85">
        <f>SUM(P133:P135)</f>
        <v>0</v>
      </c>
      <c r="Q136" s="125">
        <f t="shared" si="12"/>
        <v>0</v>
      </c>
      <c r="R136" s="48"/>
      <c r="S136" s="48"/>
    </row>
    <row r="137" spans="1:19" ht="15" x14ac:dyDescent="0.25">
      <c r="A137" s="48"/>
      <c r="B137" s="48"/>
      <c r="C137" s="48"/>
      <c r="D137" s="48"/>
      <c r="E137" s="126"/>
      <c r="F137" s="48"/>
      <c r="G137" s="48"/>
      <c r="H137" s="48"/>
      <c r="I137" s="48"/>
      <c r="J137" s="48"/>
      <c r="K137" s="127"/>
      <c r="L137" s="128"/>
      <c r="M137" s="128"/>
      <c r="N137" s="128"/>
      <c r="O137" s="128"/>
      <c r="P137" s="128"/>
      <c r="Q137" s="128"/>
      <c r="R137" s="48"/>
      <c r="S137" s="48"/>
    </row>
    <row r="138" spans="1:19" ht="15" x14ac:dyDescent="0.25">
      <c r="A138" s="48"/>
      <c r="B138" s="48"/>
      <c r="C138" s="124">
        <f>MAX($C$132:C137)+1</f>
        <v>5</v>
      </c>
      <c r="D138" s="48"/>
      <c r="E138" s="98" t="s">
        <v>46</v>
      </c>
      <c r="F138" s="50"/>
      <c r="G138" s="50"/>
      <c r="H138" s="50"/>
      <c r="I138" s="50"/>
      <c r="J138" s="50"/>
      <c r="K138" s="119" t="s">
        <v>19</v>
      </c>
      <c r="L138" s="125">
        <f>L136-L119</f>
        <v>0</v>
      </c>
      <c r="M138" s="125">
        <f>M136-M119</f>
        <v>0</v>
      </c>
      <c r="N138" s="125">
        <f>N136-N119</f>
        <v>0</v>
      </c>
      <c r="O138" s="125">
        <f>O136-O119</f>
        <v>0</v>
      </c>
      <c r="P138" s="125">
        <f>P136-P119</f>
        <v>0</v>
      </c>
      <c r="Q138" s="125">
        <f>SUM(L138:P138)</f>
        <v>0</v>
      </c>
      <c r="R138" s="48"/>
      <c r="S138" s="48"/>
    </row>
    <row r="139" spans="1:19" ht="15" x14ac:dyDescent="0.25">
      <c r="A139" s="48"/>
      <c r="B139" s="48"/>
      <c r="C139" s="48"/>
      <c r="D139" s="48"/>
      <c r="E139" s="126"/>
      <c r="F139" s="48"/>
      <c r="G139" s="48"/>
      <c r="H139" s="48"/>
      <c r="I139" s="48"/>
      <c r="J139" s="48"/>
      <c r="K139" s="54" t="str">
        <f>IF(L45&lt;0," Note: Project has estimated shortfall in funding. Additional project funding must be found.","")</f>
        <v/>
      </c>
      <c r="L139" s="129"/>
      <c r="M139" s="129"/>
      <c r="N139" s="129"/>
      <c r="O139" s="129"/>
      <c r="P139" s="129"/>
      <c r="Q139" s="129"/>
      <c r="R139" s="48"/>
      <c r="S139" s="48"/>
    </row>
    <row r="140" spans="1:19" x14ac:dyDescent="0.2">
      <c r="A140" s="48"/>
      <c r="B140" s="48"/>
      <c r="C140" s="48"/>
      <c r="D140" s="48"/>
      <c r="E140" s="48"/>
      <c r="F140" s="48"/>
      <c r="G140" s="48"/>
      <c r="H140" s="48"/>
      <c r="I140" s="48"/>
      <c r="J140" s="48"/>
      <c r="K140" s="48"/>
      <c r="L140" s="48"/>
      <c r="M140" s="48"/>
      <c r="N140" s="48"/>
      <c r="O140" s="48"/>
      <c r="P140" s="48"/>
      <c r="Q140" s="48"/>
      <c r="R140" s="48"/>
      <c r="S140" s="48"/>
    </row>
    <row r="141" spans="1:19" ht="20.25" x14ac:dyDescent="0.3">
      <c r="A141" s="41"/>
      <c r="B141" s="41"/>
      <c r="C141" s="47" t="s">
        <v>6</v>
      </c>
      <c r="D141" s="123"/>
      <c r="E141" s="42" t="s">
        <v>47</v>
      </c>
      <c r="F141" s="41"/>
      <c r="G141" s="41"/>
      <c r="H141" s="41"/>
      <c r="I141" s="41"/>
      <c r="J141" s="41"/>
      <c r="K141" s="41"/>
      <c r="L141" s="41"/>
      <c r="M141" s="41"/>
      <c r="N141" s="41"/>
      <c r="O141" s="41"/>
      <c r="P141" s="41"/>
      <c r="Q141" s="41"/>
      <c r="R141" s="41"/>
      <c r="S141" s="41"/>
    </row>
    <row r="142" spans="1:19" x14ac:dyDescent="0.2">
      <c r="A142" s="48"/>
      <c r="B142" s="48"/>
      <c r="C142" s="48"/>
      <c r="D142" s="48"/>
      <c r="E142" s="48"/>
      <c r="F142" s="48"/>
      <c r="G142" s="48"/>
      <c r="H142" s="48"/>
      <c r="I142" s="48"/>
      <c r="J142" s="48"/>
      <c r="K142" s="48"/>
      <c r="L142" s="48"/>
      <c r="M142" s="48"/>
      <c r="N142" s="48"/>
      <c r="O142" s="48"/>
      <c r="P142" s="48"/>
      <c r="Q142" s="48"/>
      <c r="R142" s="48"/>
      <c r="S142" s="48"/>
    </row>
    <row r="143" spans="1:19" x14ac:dyDescent="0.2">
      <c r="A143" s="48"/>
      <c r="B143" s="48"/>
      <c r="C143" s="48"/>
      <c r="D143" s="48"/>
      <c r="E143" s="48"/>
      <c r="F143" s="48"/>
      <c r="G143" s="48"/>
      <c r="H143" s="48"/>
      <c r="I143" s="48"/>
      <c r="J143" s="48"/>
      <c r="K143" s="48"/>
      <c r="L143" s="48"/>
      <c r="M143" s="48"/>
      <c r="N143" s="48"/>
      <c r="O143" s="48"/>
      <c r="P143" s="48"/>
      <c r="Q143" s="48"/>
      <c r="R143" s="48"/>
      <c r="S143" s="48"/>
    </row>
    <row r="144" spans="1:19" x14ac:dyDescent="0.2">
      <c r="A144" s="48"/>
      <c r="B144" s="48"/>
      <c r="C144" s="48"/>
      <c r="D144" s="48"/>
      <c r="E144" s="48"/>
      <c r="F144" s="48"/>
      <c r="G144" s="48"/>
      <c r="H144" s="48"/>
      <c r="I144" s="48"/>
      <c r="J144" s="48"/>
      <c r="K144" s="48"/>
      <c r="L144" s="48"/>
      <c r="M144" s="48"/>
      <c r="N144" s="48"/>
      <c r="O144" s="48"/>
      <c r="P144" s="48"/>
      <c r="Q144" s="48"/>
      <c r="R144" s="48"/>
      <c r="S144" s="48"/>
    </row>
    <row r="145" spans="1:19" x14ac:dyDescent="0.2">
      <c r="A145" s="48"/>
      <c r="B145" s="48"/>
      <c r="C145" s="48"/>
      <c r="D145" s="48"/>
      <c r="E145" s="48"/>
      <c r="F145" s="48"/>
      <c r="G145" s="48"/>
      <c r="H145" s="48"/>
      <c r="I145" s="48"/>
      <c r="J145" s="48"/>
      <c r="K145" s="48"/>
      <c r="L145" s="48"/>
      <c r="M145" s="48"/>
      <c r="N145" s="48"/>
      <c r="O145" s="48"/>
      <c r="P145" s="48"/>
      <c r="Q145" s="48"/>
      <c r="R145" s="48"/>
      <c r="S145" s="48"/>
    </row>
    <row r="146" spans="1:19" x14ac:dyDescent="0.2">
      <c r="A146" s="48"/>
      <c r="B146" s="48"/>
      <c r="C146" s="130">
        <f>MAX($C145:C$145)+1</f>
        <v>1</v>
      </c>
      <c r="D146" s="48"/>
      <c r="E146" s="50" t="s">
        <v>73</v>
      </c>
      <c r="F146" s="50"/>
      <c r="G146" s="10" t="s">
        <v>69</v>
      </c>
      <c r="H146" s="48"/>
      <c r="I146" s="48"/>
      <c r="J146" s="48"/>
      <c r="K146" s="48"/>
      <c r="L146" s="48"/>
      <c r="M146" s="48"/>
      <c r="N146" s="48"/>
      <c r="O146" s="48"/>
      <c r="P146" s="48"/>
      <c r="Q146" s="48"/>
      <c r="R146" s="48"/>
      <c r="S146" s="48"/>
    </row>
    <row r="147" spans="1:19" x14ac:dyDescent="0.2">
      <c r="A147" s="48"/>
      <c r="B147" s="48"/>
      <c r="C147" s="48"/>
      <c r="D147" s="48"/>
      <c r="E147" s="48"/>
      <c r="F147" s="48"/>
      <c r="G147" s="48"/>
      <c r="H147" s="48"/>
      <c r="I147" s="48"/>
      <c r="J147" s="48"/>
      <c r="K147" s="48"/>
      <c r="L147" s="48"/>
      <c r="M147" s="48"/>
      <c r="N147" s="48"/>
      <c r="O147" s="48"/>
      <c r="P147" s="48"/>
      <c r="Q147" s="48"/>
      <c r="R147" s="48"/>
      <c r="S147" s="48"/>
    </row>
    <row r="148" spans="1:19" ht="15.75" x14ac:dyDescent="0.25">
      <c r="A148" s="48"/>
      <c r="B148" s="48"/>
      <c r="C148" s="112" t="s">
        <v>80</v>
      </c>
      <c r="D148" s="88"/>
      <c r="E148" s="88"/>
      <c r="F148" s="88"/>
      <c r="G148" s="88"/>
      <c r="H148" s="88"/>
      <c r="I148" s="88"/>
      <c r="J148" s="88"/>
      <c r="K148" s="88"/>
      <c r="L148" s="113">
        <v>1</v>
      </c>
      <c r="M148" s="113">
        <v>2</v>
      </c>
      <c r="N148" s="113">
        <v>3</v>
      </c>
      <c r="O148" s="113">
        <v>4</v>
      </c>
      <c r="P148" s="113">
        <v>5</v>
      </c>
      <c r="Q148" s="88"/>
      <c r="R148" s="48"/>
      <c r="S148" s="48"/>
    </row>
    <row r="149" spans="1:19" x14ac:dyDescent="0.2">
      <c r="A149" s="48"/>
      <c r="B149" s="48"/>
      <c r="C149" s="88"/>
      <c r="D149" s="88"/>
      <c r="E149" s="88"/>
      <c r="F149" s="88"/>
      <c r="G149" s="88"/>
      <c r="H149" s="88"/>
      <c r="I149" s="88"/>
      <c r="J149" s="88"/>
      <c r="K149" s="88"/>
      <c r="L149" s="114">
        <f>$I$23</f>
        <v>2023</v>
      </c>
      <c r="M149" s="114">
        <f>L149+1</f>
        <v>2024</v>
      </c>
      <c r="N149" s="114">
        <f>M149+1</f>
        <v>2025</v>
      </c>
      <c r="O149" s="114">
        <f>N149+1</f>
        <v>2026</v>
      </c>
      <c r="P149" s="114">
        <f>O149+1</f>
        <v>2027</v>
      </c>
      <c r="Q149" s="118" t="s">
        <v>0</v>
      </c>
      <c r="R149" s="48"/>
      <c r="S149" s="48"/>
    </row>
    <row r="150" spans="1:19" x14ac:dyDescent="0.2">
      <c r="A150" s="48"/>
      <c r="B150" s="48"/>
      <c r="C150" s="48"/>
      <c r="D150" s="48"/>
      <c r="E150" s="141" t="s">
        <v>103</v>
      </c>
      <c r="F150" s="48"/>
      <c r="G150" s="48"/>
      <c r="H150" s="48"/>
      <c r="I150" s="48"/>
      <c r="J150" s="48"/>
      <c r="K150" s="48"/>
      <c r="L150" s="48"/>
      <c r="M150" s="48"/>
      <c r="N150" s="48"/>
      <c r="O150" s="48"/>
      <c r="P150" s="48"/>
      <c r="Q150" s="48"/>
      <c r="R150" s="48"/>
      <c r="S150" s="48"/>
    </row>
    <row r="151" spans="1:19" x14ac:dyDescent="0.2">
      <c r="A151" s="48"/>
      <c r="B151" s="48"/>
      <c r="C151" s="130">
        <f>MAX($C$145:C150)+1</f>
        <v>2</v>
      </c>
      <c r="D151" s="48"/>
      <c r="E151" s="50" t="s">
        <v>57</v>
      </c>
      <c r="F151" s="50"/>
      <c r="G151" s="50"/>
      <c r="H151" s="50"/>
      <c r="I151" s="50"/>
      <c r="J151" s="50"/>
      <c r="K151" s="50"/>
      <c r="L151" s="13"/>
      <c r="M151" s="13"/>
      <c r="N151" s="13"/>
      <c r="O151" s="13"/>
      <c r="P151" s="13"/>
      <c r="Q151" s="125">
        <f>SUM(L151:P151)</f>
        <v>0</v>
      </c>
      <c r="R151" s="48"/>
      <c r="S151" s="48"/>
    </row>
    <row r="152" spans="1:19" x14ac:dyDescent="0.2">
      <c r="A152" s="48"/>
      <c r="B152" s="48"/>
      <c r="C152" s="130">
        <f>MAX($C$145:C151)+1</f>
        <v>3</v>
      </c>
      <c r="D152" s="48"/>
      <c r="E152" s="50" t="s">
        <v>40</v>
      </c>
      <c r="F152" s="50"/>
      <c r="G152" s="50"/>
      <c r="H152" s="50"/>
      <c r="I152" s="50"/>
      <c r="J152" s="50"/>
      <c r="K152" s="50"/>
      <c r="L152" s="13"/>
      <c r="M152" s="13"/>
      <c r="N152" s="13"/>
      <c r="O152" s="13"/>
      <c r="P152" s="13"/>
      <c r="Q152" s="125">
        <f t="shared" ref="Q152:Q156" si="13">SUM(L152:P152)</f>
        <v>0</v>
      </c>
      <c r="R152" s="48"/>
      <c r="S152" s="48"/>
    </row>
    <row r="153" spans="1:19" x14ac:dyDescent="0.2">
      <c r="A153" s="48"/>
      <c r="B153" s="48"/>
      <c r="C153" s="130">
        <f>MAX($C$145:C152)+1</f>
        <v>4</v>
      </c>
      <c r="D153" s="48"/>
      <c r="E153" s="50" t="s">
        <v>41</v>
      </c>
      <c r="F153" s="50"/>
      <c r="G153" s="50"/>
      <c r="H153" s="50"/>
      <c r="I153" s="50"/>
      <c r="J153" s="50"/>
      <c r="K153" s="50"/>
      <c r="L153" s="13"/>
      <c r="M153" s="13"/>
      <c r="N153" s="13"/>
      <c r="O153" s="13"/>
      <c r="P153" s="13"/>
      <c r="Q153" s="125">
        <f t="shared" si="13"/>
        <v>0</v>
      </c>
      <c r="R153" s="48"/>
      <c r="S153" s="48"/>
    </row>
    <row r="154" spans="1:19" x14ac:dyDescent="0.2">
      <c r="A154" s="48"/>
      <c r="B154" s="48"/>
      <c r="C154" s="130">
        <f>MAX($C$145:C153)+1</f>
        <v>5</v>
      </c>
      <c r="D154" s="48"/>
      <c r="E154" s="50" t="s">
        <v>42</v>
      </c>
      <c r="F154" s="50"/>
      <c r="G154" s="50"/>
      <c r="H154" s="50"/>
      <c r="I154" s="50"/>
      <c r="J154" s="50"/>
      <c r="K154" s="50"/>
      <c r="L154" s="13"/>
      <c r="M154" s="13"/>
      <c r="N154" s="13"/>
      <c r="O154" s="13"/>
      <c r="P154" s="13"/>
      <c r="Q154" s="125">
        <f t="shared" si="13"/>
        <v>0</v>
      </c>
      <c r="R154" s="48"/>
      <c r="S154" s="48"/>
    </row>
    <row r="155" spans="1:19" x14ac:dyDescent="0.2">
      <c r="A155" s="48"/>
      <c r="B155" s="48"/>
      <c r="C155" s="130">
        <f>MAX($C$145:C154)+1</f>
        <v>6</v>
      </c>
      <c r="D155" s="48"/>
      <c r="E155" s="50" t="s">
        <v>34</v>
      </c>
      <c r="F155" s="50"/>
      <c r="G155" s="50"/>
      <c r="H155" s="50"/>
      <c r="I155" s="50"/>
      <c r="J155" s="50"/>
      <c r="K155" s="50"/>
      <c r="L155" s="13"/>
      <c r="M155" s="13"/>
      <c r="N155" s="13"/>
      <c r="O155" s="13"/>
      <c r="P155" s="13"/>
      <c r="Q155" s="125">
        <f t="shared" si="13"/>
        <v>0</v>
      </c>
      <c r="R155" s="48"/>
      <c r="S155" s="48"/>
    </row>
    <row r="156" spans="1:19" ht="15" x14ac:dyDescent="0.25">
      <c r="A156" s="48"/>
      <c r="B156" s="48"/>
      <c r="C156" s="130">
        <f>MAX($C$145:C155)+1</f>
        <v>7</v>
      </c>
      <c r="D156" s="48"/>
      <c r="E156" s="98" t="s">
        <v>43</v>
      </c>
      <c r="F156" s="50"/>
      <c r="G156" s="50"/>
      <c r="H156" s="50"/>
      <c r="I156" s="50"/>
      <c r="J156" s="50"/>
      <c r="K156" s="50"/>
      <c r="L156" s="131">
        <f t="shared" ref="L156:O156" si="14">SUM(L151:L155)</f>
        <v>0</v>
      </c>
      <c r="M156" s="131">
        <f t="shared" si="14"/>
        <v>0</v>
      </c>
      <c r="N156" s="131">
        <f t="shared" si="14"/>
        <v>0</v>
      </c>
      <c r="O156" s="131">
        <f t="shared" si="14"/>
        <v>0</v>
      </c>
      <c r="P156" s="131">
        <f>SUM(P151:P155)</f>
        <v>0</v>
      </c>
      <c r="Q156" s="125">
        <f t="shared" si="13"/>
        <v>0</v>
      </c>
      <c r="R156" s="48"/>
      <c r="S156" s="48"/>
    </row>
    <row r="157" spans="1:19" s="19" customFormat="1" x14ac:dyDescent="0.2">
      <c r="A157" s="48"/>
      <c r="B157" s="48"/>
      <c r="C157" s="48"/>
      <c r="D157" s="48"/>
      <c r="E157" s="48"/>
      <c r="F157" s="48"/>
      <c r="G157" s="48"/>
      <c r="H157" s="48"/>
      <c r="I157" s="48"/>
      <c r="J157" s="48"/>
      <c r="K157" s="48"/>
      <c r="L157" s="36"/>
      <c r="M157" s="36"/>
      <c r="N157" s="36"/>
      <c r="O157" s="36"/>
      <c r="P157" s="36"/>
      <c r="Q157" s="36"/>
      <c r="R157" s="48"/>
      <c r="S157" s="48"/>
    </row>
    <row r="158" spans="1:19" x14ac:dyDescent="0.2">
      <c r="A158" s="48"/>
      <c r="B158" s="48"/>
      <c r="C158" s="130">
        <f>MAX($C$145:C157)+1</f>
        <v>8</v>
      </c>
      <c r="D158" s="48"/>
      <c r="E158" s="50" t="s">
        <v>78</v>
      </c>
      <c r="F158" s="50"/>
      <c r="G158" s="50"/>
      <c r="H158" s="50"/>
      <c r="I158" s="50"/>
      <c r="J158" s="50"/>
      <c r="K158" s="50"/>
      <c r="L158" s="13">
        <v>1</v>
      </c>
      <c r="M158" s="13">
        <v>1</v>
      </c>
      <c r="N158" s="13">
        <v>1</v>
      </c>
      <c r="O158" s="13">
        <v>1</v>
      </c>
      <c r="P158" s="13">
        <v>1</v>
      </c>
      <c r="Q158" s="36"/>
      <c r="R158" s="48"/>
      <c r="S158" s="48"/>
    </row>
    <row r="159" spans="1:19" x14ac:dyDescent="0.2">
      <c r="A159" s="48"/>
      <c r="B159" s="48"/>
      <c r="C159" s="130">
        <f>MAX($C$145:C158)+1</f>
        <v>9</v>
      </c>
      <c r="D159" s="48"/>
      <c r="E159" s="50" t="s">
        <v>79</v>
      </c>
      <c r="F159" s="50"/>
      <c r="G159" s="50"/>
      <c r="H159" s="50"/>
      <c r="I159" s="50"/>
      <c r="J159" s="50"/>
      <c r="K159" s="48"/>
      <c r="L159" s="13">
        <v>1</v>
      </c>
      <c r="M159" s="13">
        <v>1</v>
      </c>
      <c r="N159" s="13">
        <v>1</v>
      </c>
      <c r="O159" s="13">
        <v>1</v>
      </c>
      <c r="P159" s="13">
        <v>1</v>
      </c>
      <c r="Q159" s="36"/>
      <c r="R159" s="48"/>
      <c r="S159" s="48"/>
    </row>
    <row r="160" spans="1:19" x14ac:dyDescent="0.2">
      <c r="A160" s="48"/>
      <c r="B160" s="48"/>
      <c r="C160" s="48"/>
      <c r="D160" s="48"/>
      <c r="E160" s="48"/>
      <c r="F160" s="48"/>
      <c r="G160" s="48"/>
      <c r="H160" s="48"/>
      <c r="I160" s="48"/>
      <c r="J160" s="48"/>
      <c r="K160" s="48"/>
      <c r="L160" s="48" t="s">
        <v>72</v>
      </c>
      <c r="M160" s="48"/>
      <c r="N160" s="48"/>
      <c r="O160" s="48"/>
      <c r="P160" s="48"/>
      <c r="Q160" s="48"/>
      <c r="R160" s="48"/>
      <c r="S160" s="48"/>
    </row>
    <row r="161" spans="1:19" ht="15.75" x14ac:dyDescent="0.25">
      <c r="A161" s="48"/>
      <c r="B161" s="48"/>
      <c r="C161" s="112" t="s">
        <v>81</v>
      </c>
      <c r="D161" s="88"/>
      <c r="E161" s="88"/>
      <c r="F161" s="88"/>
      <c r="G161" s="88"/>
      <c r="H161" s="88"/>
      <c r="I161" s="88"/>
      <c r="J161" s="88"/>
      <c r="K161" s="88"/>
      <c r="L161" s="113">
        <v>1</v>
      </c>
      <c r="M161" s="113">
        <v>2</v>
      </c>
      <c r="N161" s="113">
        <v>3</v>
      </c>
      <c r="O161" s="113">
        <v>4</v>
      </c>
      <c r="P161" s="113">
        <v>5</v>
      </c>
      <c r="Q161" s="88"/>
      <c r="R161" s="48"/>
      <c r="S161" s="48"/>
    </row>
    <row r="162" spans="1:19" x14ac:dyDescent="0.2">
      <c r="A162" s="48"/>
      <c r="B162" s="48"/>
      <c r="C162" s="88"/>
      <c r="D162" s="88"/>
      <c r="E162" s="88"/>
      <c r="F162" s="88"/>
      <c r="G162" s="88"/>
      <c r="H162" s="88"/>
      <c r="I162" s="88"/>
      <c r="J162" s="88"/>
      <c r="K162" s="88"/>
      <c r="L162" s="114">
        <f>$I$23</f>
        <v>2023</v>
      </c>
      <c r="M162" s="114">
        <f>L162+1</f>
        <v>2024</v>
      </c>
      <c r="N162" s="114">
        <f>M162+1</f>
        <v>2025</v>
      </c>
      <c r="O162" s="114">
        <f>N162+1</f>
        <v>2026</v>
      </c>
      <c r="P162" s="114">
        <f>O162+1</f>
        <v>2027</v>
      </c>
      <c r="Q162" s="118" t="s">
        <v>0</v>
      </c>
      <c r="R162" s="48"/>
      <c r="S162" s="48"/>
    </row>
    <row r="163" spans="1:19" x14ac:dyDescent="0.2">
      <c r="A163" s="48"/>
      <c r="B163" s="48"/>
      <c r="C163" s="48"/>
      <c r="D163" s="48"/>
      <c r="E163" s="141" t="s">
        <v>104</v>
      </c>
      <c r="F163" s="48"/>
      <c r="G163" s="48"/>
      <c r="H163" s="48"/>
      <c r="I163" s="48"/>
      <c r="J163" s="48"/>
      <c r="K163" s="48"/>
      <c r="L163" s="48"/>
      <c r="M163" s="48"/>
      <c r="N163" s="48"/>
      <c r="O163" s="48"/>
      <c r="P163" s="48"/>
      <c r="Q163" s="48"/>
      <c r="R163" s="48"/>
      <c r="S163" s="48"/>
    </row>
    <row r="164" spans="1:19" x14ac:dyDescent="0.2">
      <c r="A164" s="48"/>
      <c r="B164" s="48"/>
      <c r="C164" s="130">
        <f>MAX($C$145:C163)+1</f>
        <v>10</v>
      </c>
      <c r="D164" s="48"/>
      <c r="E164" s="50" t="s">
        <v>57</v>
      </c>
      <c r="F164" s="50"/>
      <c r="G164" s="50"/>
      <c r="H164" s="50"/>
      <c r="I164" s="50"/>
      <c r="J164" s="50"/>
      <c r="K164" s="50"/>
      <c r="L164" s="13"/>
      <c r="M164" s="13"/>
      <c r="N164" s="13"/>
      <c r="O164" s="13"/>
      <c r="P164" s="13"/>
      <c r="Q164" s="125">
        <f>SUM(L164:P164)</f>
        <v>0</v>
      </c>
      <c r="R164" s="48"/>
      <c r="S164" s="48"/>
    </row>
    <row r="165" spans="1:19" x14ac:dyDescent="0.2">
      <c r="A165" s="48"/>
      <c r="B165" s="48"/>
      <c r="C165" s="130">
        <f>MAX($C$145:C164)+1</f>
        <v>11</v>
      </c>
      <c r="D165" s="48"/>
      <c r="E165" s="50" t="s">
        <v>40</v>
      </c>
      <c r="F165" s="50"/>
      <c r="G165" s="50"/>
      <c r="H165" s="50"/>
      <c r="I165" s="50"/>
      <c r="J165" s="50"/>
      <c r="K165" s="50"/>
      <c r="L165" s="13"/>
      <c r="M165" s="13"/>
      <c r="N165" s="13"/>
      <c r="O165" s="13"/>
      <c r="P165" s="13"/>
      <c r="Q165" s="125">
        <f t="shared" ref="Q165:Q169" si="15">SUM(L165:P165)</f>
        <v>0</v>
      </c>
      <c r="R165" s="48"/>
      <c r="S165" s="48"/>
    </row>
    <row r="166" spans="1:19" x14ac:dyDescent="0.2">
      <c r="A166" s="48"/>
      <c r="B166" s="48"/>
      <c r="C166" s="130">
        <f>MAX($C$145:C165)+1</f>
        <v>12</v>
      </c>
      <c r="D166" s="48"/>
      <c r="E166" s="50" t="s">
        <v>41</v>
      </c>
      <c r="F166" s="50"/>
      <c r="G166" s="50"/>
      <c r="H166" s="50"/>
      <c r="I166" s="50"/>
      <c r="J166" s="50"/>
      <c r="K166" s="50"/>
      <c r="L166" s="13"/>
      <c r="M166" s="13"/>
      <c r="N166" s="13"/>
      <c r="O166" s="13"/>
      <c r="P166" s="13"/>
      <c r="Q166" s="125">
        <f t="shared" si="15"/>
        <v>0</v>
      </c>
      <c r="R166" s="48"/>
      <c r="S166" s="48"/>
    </row>
    <row r="167" spans="1:19" x14ac:dyDescent="0.2">
      <c r="A167" s="48"/>
      <c r="B167" s="48"/>
      <c r="C167" s="130">
        <f>MAX($C$145:C166)+1</f>
        <v>13</v>
      </c>
      <c r="D167" s="48"/>
      <c r="E167" s="50" t="s">
        <v>42</v>
      </c>
      <c r="F167" s="50"/>
      <c r="G167" s="50"/>
      <c r="H167" s="50"/>
      <c r="I167" s="50"/>
      <c r="J167" s="50"/>
      <c r="K167" s="50"/>
      <c r="L167" s="13"/>
      <c r="M167" s="13"/>
      <c r="N167" s="13"/>
      <c r="O167" s="13"/>
      <c r="P167" s="13"/>
      <c r="Q167" s="125">
        <f t="shared" si="15"/>
        <v>0</v>
      </c>
      <c r="R167" s="48"/>
      <c r="S167" s="48"/>
    </row>
    <row r="168" spans="1:19" x14ac:dyDescent="0.2">
      <c r="A168" s="48"/>
      <c r="B168" s="48"/>
      <c r="C168" s="130">
        <f>MAX($C$145:C167)+1</f>
        <v>14</v>
      </c>
      <c r="D168" s="48"/>
      <c r="E168" s="50" t="s">
        <v>34</v>
      </c>
      <c r="F168" s="50"/>
      <c r="G168" s="50"/>
      <c r="H168" s="50"/>
      <c r="I168" s="50"/>
      <c r="J168" s="50"/>
      <c r="K168" s="50"/>
      <c r="L168" s="13"/>
      <c r="M168" s="13"/>
      <c r="N168" s="13"/>
      <c r="O168" s="13"/>
      <c r="P168" s="13"/>
      <c r="Q168" s="125">
        <f t="shared" si="15"/>
        <v>0</v>
      </c>
      <c r="R168" s="48"/>
      <c r="S168" s="48"/>
    </row>
    <row r="169" spans="1:19" ht="15" x14ac:dyDescent="0.25">
      <c r="A169" s="48"/>
      <c r="B169" s="48"/>
      <c r="C169" s="130">
        <f>MAX($C$145:C168)+1</f>
        <v>15</v>
      </c>
      <c r="D169" s="48"/>
      <c r="E169" s="98" t="s">
        <v>43</v>
      </c>
      <c r="F169" s="50"/>
      <c r="G169" s="50"/>
      <c r="H169" s="50"/>
      <c r="I169" s="50"/>
      <c r="J169" s="50"/>
      <c r="K169" s="50"/>
      <c r="L169" s="131">
        <f>SUM(L164:L168)</f>
        <v>0</v>
      </c>
      <c r="M169" s="131">
        <f>SUM(M164:M168)</f>
        <v>0</v>
      </c>
      <c r="N169" s="131">
        <f>SUM(N164:N168)</f>
        <v>0</v>
      </c>
      <c r="O169" s="131">
        <f>SUM(O164:O168)</f>
        <v>0</v>
      </c>
      <c r="P169" s="131">
        <f>SUM(P164:P168)</f>
        <v>0</v>
      </c>
      <c r="Q169" s="125">
        <f t="shared" si="15"/>
        <v>0</v>
      </c>
      <c r="R169" s="48"/>
      <c r="S169" s="48"/>
    </row>
    <row r="170" spans="1:19" s="19" customFormat="1" x14ac:dyDescent="0.2">
      <c r="A170" s="48"/>
      <c r="B170" s="48"/>
      <c r="C170" s="48"/>
      <c r="D170" s="48"/>
      <c r="E170" s="48"/>
      <c r="F170" s="48"/>
      <c r="G170" s="48"/>
      <c r="H170" s="48"/>
      <c r="I170" s="48"/>
      <c r="J170" s="48"/>
      <c r="K170" s="48"/>
      <c r="L170" s="36"/>
      <c r="M170" s="36"/>
      <c r="N170" s="36"/>
      <c r="O170" s="36"/>
      <c r="P170" s="36"/>
      <c r="Q170" s="36"/>
      <c r="R170" s="48"/>
      <c r="S170" s="48"/>
    </row>
    <row r="171" spans="1:19" x14ac:dyDescent="0.2">
      <c r="A171" s="48"/>
      <c r="B171" s="48"/>
      <c r="C171" s="130">
        <f>MAX($C$145:C170)+1</f>
        <v>16</v>
      </c>
      <c r="D171" s="48"/>
      <c r="E171" s="50" t="s">
        <v>78</v>
      </c>
      <c r="F171" s="50"/>
      <c r="G171" s="50"/>
      <c r="H171" s="50"/>
      <c r="I171" s="50"/>
      <c r="J171" s="50"/>
      <c r="K171" s="50"/>
      <c r="L171" s="13">
        <v>1</v>
      </c>
      <c r="M171" s="13">
        <v>1</v>
      </c>
      <c r="N171" s="13">
        <v>1</v>
      </c>
      <c r="O171" s="13">
        <v>1</v>
      </c>
      <c r="P171" s="13">
        <v>1</v>
      </c>
      <c r="Q171" s="36"/>
      <c r="R171" s="48"/>
      <c r="S171" s="48"/>
    </row>
    <row r="172" spans="1:19" x14ac:dyDescent="0.2">
      <c r="A172" s="48"/>
      <c r="B172" s="48"/>
      <c r="C172" s="130">
        <f>MAX($C$145:C171)+1</f>
        <v>17</v>
      </c>
      <c r="D172" s="48"/>
      <c r="E172" s="50" t="s">
        <v>79</v>
      </c>
      <c r="F172" s="50"/>
      <c r="G172" s="50"/>
      <c r="H172" s="50"/>
      <c r="I172" s="50"/>
      <c r="J172" s="50"/>
      <c r="K172" s="50"/>
      <c r="L172" s="13">
        <v>1</v>
      </c>
      <c r="M172" s="13">
        <v>1</v>
      </c>
      <c r="N172" s="13">
        <v>1</v>
      </c>
      <c r="O172" s="13">
        <v>1</v>
      </c>
      <c r="P172" s="13">
        <v>1</v>
      </c>
      <c r="Q172" s="36"/>
      <c r="R172" s="48"/>
      <c r="S172" s="48"/>
    </row>
    <row r="173" spans="1:19" x14ac:dyDescent="0.2">
      <c r="A173" s="48"/>
      <c r="B173" s="48"/>
      <c r="C173" s="48"/>
      <c r="D173" s="48"/>
      <c r="E173" s="48"/>
      <c r="F173" s="48"/>
      <c r="G173" s="48"/>
      <c r="H173" s="48"/>
      <c r="I173" s="48"/>
      <c r="J173" s="48"/>
      <c r="K173" s="48"/>
      <c r="L173" s="48" t="s">
        <v>72</v>
      </c>
      <c r="M173" s="48"/>
      <c r="N173" s="48"/>
      <c r="O173" s="48"/>
      <c r="P173" s="48"/>
      <c r="Q173" s="48"/>
      <c r="R173" s="48"/>
      <c r="S173" s="48"/>
    </row>
    <row r="174" spans="1:19" ht="15.75" x14ac:dyDescent="0.25">
      <c r="A174" s="48"/>
      <c r="B174" s="48"/>
      <c r="C174" s="112" t="s">
        <v>39</v>
      </c>
      <c r="D174" s="88"/>
      <c r="E174" s="88"/>
      <c r="F174" s="88"/>
      <c r="G174" s="88"/>
      <c r="H174" s="88"/>
      <c r="I174" s="88"/>
      <c r="J174" s="88"/>
      <c r="K174" s="88"/>
      <c r="L174" s="113">
        <v>1</v>
      </c>
      <c r="M174" s="113">
        <v>2</v>
      </c>
      <c r="N174" s="113">
        <v>3</v>
      </c>
      <c r="O174" s="113">
        <v>4</v>
      </c>
      <c r="P174" s="113">
        <v>5</v>
      </c>
      <c r="Q174" s="88"/>
      <c r="R174" s="48"/>
      <c r="S174" s="48"/>
    </row>
    <row r="175" spans="1:19" x14ac:dyDescent="0.2">
      <c r="A175" s="48"/>
      <c r="B175" s="48"/>
      <c r="C175" s="88"/>
      <c r="D175" s="88"/>
      <c r="E175" s="88"/>
      <c r="F175" s="88"/>
      <c r="G175" s="88"/>
      <c r="H175" s="88"/>
      <c r="I175" s="88"/>
      <c r="J175" s="88"/>
      <c r="K175" s="88"/>
      <c r="L175" s="114">
        <f>$I$23</f>
        <v>2023</v>
      </c>
      <c r="M175" s="114">
        <f>L175+1</f>
        <v>2024</v>
      </c>
      <c r="N175" s="114">
        <f>M175+1</f>
        <v>2025</v>
      </c>
      <c r="O175" s="114">
        <f>N175+1</f>
        <v>2026</v>
      </c>
      <c r="P175" s="114">
        <f>O175+1</f>
        <v>2027</v>
      </c>
      <c r="Q175" s="118" t="s">
        <v>0</v>
      </c>
      <c r="R175" s="48"/>
      <c r="S175" s="48"/>
    </row>
    <row r="176" spans="1:19" x14ac:dyDescent="0.2">
      <c r="A176" s="48"/>
      <c r="B176" s="48"/>
      <c r="C176" s="48"/>
      <c r="D176" s="48"/>
      <c r="E176" s="141" t="s">
        <v>106</v>
      </c>
      <c r="F176" s="48"/>
      <c r="G176" s="48"/>
      <c r="H176" s="48"/>
      <c r="I176" s="48"/>
      <c r="J176" s="48"/>
      <c r="K176" s="48"/>
      <c r="L176" s="48"/>
      <c r="M176" s="48"/>
      <c r="N176" s="48"/>
      <c r="O176" s="48"/>
      <c r="P176" s="48"/>
      <c r="Q176" s="48"/>
      <c r="R176" s="48"/>
      <c r="S176" s="48"/>
    </row>
    <row r="177" spans="1:19" x14ac:dyDescent="0.2">
      <c r="A177" s="48"/>
      <c r="B177" s="48"/>
      <c r="C177" s="130">
        <f>MAX($C$145:C176)+1</f>
        <v>18</v>
      </c>
      <c r="D177" s="48"/>
      <c r="E177" s="50" t="s">
        <v>57</v>
      </c>
      <c r="F177" s="50"/>
      <c r="G177" s="50"/>
      <c r="H177" s="50"/>
      <c r="I177" s="50"/>
      <c r="J177" s="50"/>
      <c r="K177" s="50"/>
      <c r="L177" s="37">
        <f t="shared" ref="L177:P182" si="16">L164-L151</f>
        <v>0</v>
      </c>
      <c r="M177" s="37">
        <f t="shared" si="16"/>
        <v>0</v>
      </c>
      <c r="N177" s="37">
        <f t="shared" si="16"/>
        <v>0</v>
      </c>
      <c r="O177" s="37">
        <f t="shared" si="16"/>
        <v>0</v>
      </c>
      <c r="P177" s="37">
        <f t="shared" si="16"/>
        <v>0</v>
      </c>
      <c r="Q177" s="38">
        <f>SUM(L177:P177)</f>
        <v>0</v>
      </c>
      <c r="R177" s="48"/>
      <c r="S177" s="48"/>
    </row>
    <row r="178" spans="1:19" x14ac:dyDescent="0.2">
      <c r="A178" s="48"/>
      <c r="B178" s="48"/>
      <c r="C178" s="130">
        <f>MAX($C$145:C177)+1</f>
        <v>19</v>
      </c>
      <c r="D178" s="48"/>
      <c r="E178" s="50" t="s">
        <v>40</v>
      </c>
      <c r="F178" s="50"/>
      <c r="G178" s="50"/>
      <c r="H178" s="50"/>
      <c r="I178" s="50"/>
      <c r="J178" s="50"/>
      <c r="K178" s="50"/>
      <c r="L178" s="37">
        <f t="shared" si="16"/>
        <v>0</v>
      </c>
      <c r="M178" s="37">
        <f t="shared" si="16"/>
        <v>0</v>
      </c>
      <c r="N178" s="37">
        <f t="shared" si="16"/>
        <v>0</v>
      </c>
      <c r="O178" s="37">
        <f t="shared" si="16"/>
        <v>0</v>
      </c>
      <c r="P178" s="37">
        <f t="shared" si="16"/>
        <v>0</v>
      </c>
      <c r="Q178" s="38">
        <f t="shared" ref="Q178:Q182" si="17">SUM(L178:P178)</f>
        <v>0</v>
      </c>
      <c r="R178" s="48"/>
      <c r="S178" s="48"/>
    </row>
    <row r="179" spans="1:19" x14ac:dyDescent="0.2">
      <c r="A179" s="48"/>
      <c r="B179" s="48"/>
      <c r="C179" s="130">
        <f>MAX($C$145:C178)+1</f>
        <v>20</v>
      </c>
      <c r="D179" s="48"/>
      <c r="E179" s="50" t="s">
        <v>41</v>
      </c>
      <c r="F179" s="50"/>
      <c r="G179" s="50"/>
      <c r="H179" s="50"/>
      <c r="I179" s="50"/>
      <c r="J179" s="50"/>
      <c r="K179" s="50"/>
      <c r="L179" s="37">
        <f t="shared" si="16"/>
        <v>0</v>
      </c>
      <c r="M179" s="37">
        <f t="shared" si="16"/>
        <v>0</v>
      </c>
      <c r="N179" s="37">
        <f t="shared" si="16"/>
        <v>0</v>
      </c>
      <c r="O179" s="37">
        <f t="shared" si="16"/>
        <v>0</v>
      </c>
      <c r="P179" s="37">
        <f t="shared" si="16"/>
        <v>0</v>
      </c>
      <c r="Q179" s="38">
        <f t="shared" si="17"/>
        <v>0</v>
      </c>
      <c r="R179" s="48"/>
      <c r="S179" s="48"/>
    </row>
    <row r="180" spans="1:19" x14ac:dyDescent="0.2">
      <c r="A180" s="48"/>
      <c r="B180" s="48"/>
      <c r="C180" s="130">
        <f>MAX($C$145:C179)+1</f>
        <v>21</v>
      </c>
      <c r="D180" s="48"/>
      <c r="E180" s="50" t="s">
        <v>42</v>
      </c>
      <c r="F180" s="50"/>
      <c r="G180" s="50"/>
      <c r="H180" s="50"/>
      <c r="I180" s="50"/>
      <c r="J180" s="50"/>
      <c r="K180" s="50"/>
      <c r="L180" s="37">
        <f t="shared" si="16"/>
        <v>0</v>
      </c>
      <c r="M180" s="37">
        <f t="shared" si="16"/>
        <v>0</v>
      </c>
      <c r="N180" s="37">
        <f t="shared" si="16"/>
        <v>0</v>
      </c>
      <c r="O180" s="37">
        <f t="shared" si="16"/>
        <v>0</v>
      </c>
      <c r="P180" s="37">
        <f t="shared" si="16"/>
        <v>0</v>
      </c>
      <c r="Q180" s="38">
        <f t="shared" si="17"/>
        <v>0</v>
      </c>
      <c r="R180" s="48"/>
      <c r="S180" s="48"/>
    </row>
    <row r="181" spans="1:19" x14ac:dyDescent="0.2">
      <c r="A181" s="48"/>
      <c r="B181" s="48"/>
      <c r="C181" s="130">
        <f>MAX($C$145:C180)+1</f>
        <v>22</v>
      </c>
      <c r="D181" s="48"/>
      <c r="E181" s="50" t="s">
        <v>34</v>
      </c>
      <c r="F181" s="50"/>
      <c r="G181" s="50"/>
      <c r="H181" s="50"/>
      <c r="I181" s="50"/>
      <c r="J181" s="50"/>
      <c r="K181" s="50"/>
      <c r="L181" s="37">
        <f t="shared" si="16"/>
        <v>0</v>
      </c>
      <c r="M181" s="37">
        <f t="shared" si="16"/>
        <v>0</v>
      </c>
      <c r="N181" s="37">
        <f t="shared" si="16"/>
        <v>0</v>
      </c>
      <c r="O181" s="37">
        <f t="shared" si="16"/>
        <v>0</v>
      </c>
      <c r="P181" s="37">
        <f t="shared" si="16"/>
        <v>0</v>
      </c>
      <c r="Q181" s="38">
        <f t="shared" si="17"/>
        <v>0</v>
      </c>
      <c r="R181" s="48"/>
      <c r="S181" s="48"/>
    </row>
    <row r="182" spans="1:19" ht="15" x14ac:dyDescent="0.25">
      <c r="A182" s="48"/>
      <c r="B182" s="48"/>
      <c r="C182" s="130">
        <f>MAX($C$145:C181)+1</f>
        <v>23</v>
      </c>
      <c r="D182" s="48"/>
      <c r="E182" s="98" t="s">
        <v>43</v>
      </c>
      <c r="F182" s="50"/>
      <c r="G182" s="50"/>
      <c r="H182" s="50"/>
      <c r="I182" s="50"/>
      <c r="J182" s="50"/>
      <c r="K182" s="50"/>
      <c r="L182" s="38">
        <f t="shared" si="16"/>
        <v>0</v>
      </c>
      <c r="M182" s="38">
        <f t="shared" si="16"/>
        <v>0</v>
      </c>
      <c r="N182" s="38">
        <f t="shared" si="16"/>
        <v>0</v>
      </c>
      <c r="O182" s="38">
        <f t="shared" si="16"/>
        <v>0</v>
      </c>
      <c r="P182" s="38">
        <f t="shared" si="16"/>
        <v>0</v>
      </c>
      <c r="Q182" s="38">
        <f t="shared" si="17"/>
        <v>0</v>
      </c>
      <c r="R182" s="48"/>
      <c r="S182" s="48"/>
    </row>
    <row r="183" spans="1:19" s="19" customFormat="1" x14ac:dyDescent="0.2">
      <c r="A183" s="48"/>
      <c r="B183" s="48"/>
      <c r="C183" s="48"/>
      <c r="D183" s="48"/>
      <c r="E183" s="48"/>
      <c r="F183" s="48"/>
      <c r="G183" s="48"/>
      <c r="H183" s="48"/>
      <c r="I183" s="48"/>
      <c r="J183" s="48"/>
      <c r="K183" s="48"/>
      <c r="L183" s="36"/>
      <c r="M183" s="36"/>
      <c r="N183" s="36"/>
      <c r="O183" s="36"/>
      <c r="P183" s="36"/>
      <c r="Q183" s="36"/>
      <c r="R183" s="48"/>
      <c r="S183" s="48"/>
    </row>
    <row r="184" spans="1:19" x14ac:dyDescent="0.2">
      <c r="A184" s="48"/>
      <c r="B184" s="48"/>
      <c r="C184" s="130">
        <f>MAX($C$145:C183)+1</f>
        <v>24</v>
      </c>
      <c r="D184" s="48"/>
      <c r="E184" s="50" t="s">
        <v>78</v>
      </c>
      <c r="F184" s="50"/>
      <c r="G184" s="50"/>
      <c r="H184" s="50"/>
      <c r="I184" s="50"/>
      <c r="J184" s="50"/>
      <c r="K184" s="50"/>
      <c r="L184" s="37">
        <f>IF(L158="",L171,IF(L171-L158+1&gt;0,L171-L158+1,0))</f>
        <v>1</v>
      </c>
      <c r="M184" s="37">
        <f t="shared" ref="M184:P185" si="18">IF(M158="",M171,IF(M171-M158+1&gt;0,M171-M158+1,0))</f>
        <v>1</v>
      </c>
      <c r="N184" s="37">
        <f t="shared" si="18"/>
        <v>1</v>
      </c>
      <c r="O184" s="37">
        <f t="shared" si="18"/>
        <v>1</v>
      </c>
      <c r="P184" s="37">
        <f t="shared" si="18"/>
        <v>1</v>
      </c>
      <c r="Q184" s="36"/>
      <c r="R184" s="48"/>
      <c r="S184" s="48"/>
    </row>
    <row r="185" spans="1:19" x14ac:dyDescent="0.2">
      <c r="A185" s="48"/>
      <c r="B185" s="48"/>
      <c r="C185" s="130">
        <f>MAX($C$145:C184)+1</f>
        <v>25</v>
      </c>
      <c r="D185" s="48"/>
      <c r="E185" s="50" t="s">
        <v>79</v>
      </c>
      <c r="F185" s="50"/>
      <c r="G185" s="50"/>
      <c r="H185" s="50"/>
      <c r="I185" s="50"/>
      <c r="J185" s="50"/>
      <c r="K185" s="50"/>
      <c r="L185" s="37">
        <f>IF(L159="",L172,IF(L172-L159+1&gt;0,L172-L159+1,0))</f>
        <v>1</v>
      </c>
      <c r="M185" s="37">
        <f t="shared" si="18"/>
        <v>1</v>
      </c>
      <c r="N185" s="37">
        <f t="shared" si="18"/>
        <v>1</v>
      </c>
      <c r="O185" s="37">
        <f t="shared" si="18"/>
        <v>1</v>
      </c>
      <c r="P185" s="37">
        <f t="shared" si="18"/>
        <v>1</v>
      </c>
      <c r="Q185" s="36"/>
      <c r="R185" s="48"/>
      <c r="S185" s="48"/>
    </row>
    <row r="186" spans="1:19" x14ac:dyDescent="0.2">
      <c r="A186" s="48"/>
      <c r="B186" s="48"/>
      <c r="C186" s="48"/>
      <c r="D186" s="48"/>
      <c r="E186" s="48"/>
      <c r="F186" s="48"/>
      <c r="G186" s="48"/>
      <c r="H186" s="48"/>
      <c r="I186" s="48"/>
      <c r="J186" s="48"/>
      <c r="K186" s="48"/>
      <c r="L186" s="48"/>
      <c r="M186" s="48"/>
      <c r="N186" s="48"/>
      <c r="O186" s="48"/>
      <c r="P186" s="48"/>
      <c r="Q186" s="48"/>
      <c r="R186" s="48"/>
      <c r="S186" s="48"/>
    </row>
    <row r="187" spans="1:19" x14ac:dyDescent="0.2">
      <c r="A187" s="48"/>
      <c r="B187" s="48"/>
      <c r="C187" s="130">
        <f>MAX($C$145:C186)+1</f>
        <v>26</v>
      </c>
      <c r="D187" s="48"/>
      <c r="E187" s="50" t="s">
        <v>48</v>
      </c>
      <c r="F187" s="50"/>
      <c r="G187" s="10" t="s">
        <v>44</v>
      </c>
      <c r="H187" s="132" t="str">
        <f>IF(G187="YES","You may be contacted to discuss estimating the NSW share","")</f>
        <v/>
      </c>
      <c r="I187" s="50"/>
      <c r="J187" s="50"/>
      <c r="K187" s="50"/>
      <c r="L187" s="48"/>
      <c r="M187" s="48"/>
      <c r="N187" s="48"/>
      <c r="O187" s="48"/>
      <c r="P187" s="48"/>
      <c r="Q187" s="48"/>
      <c r="R187" s="48"/>
      <c r="S187" s="48"/>
    </row>
    <row r="188" spans="1:19" x14ac:dyDescent="0.2">
      <c r="A188" s="48"/>
      <c r="B188" s="48"/>
      <c r="C188" s="130">
        <f>MAX($C$145:C187)+1</f>
        <v>27</v>
      </c>
      <c r="D188" s="48"/>
      <c r="E188" s="50" t="s">
        <v>49</v>
      </c>
      <c r="F188" s="50"/>
      <c r="G188" s="135">
        <v>1</v>
      </c>
      <c r="H188" s="50"/>
      <c r="I188" s="133" t="str">
        <f>IF(G187="YES","Spending Outside NSW","")</f>
        <v/>
      </c>
      <c r="J188" s="50"/>
      <c r="K188" s="75">
        <f>IF(G187="YES",1-G188,0)</f>
        <v>0</v>
      </c>
      <c r="L188" s="48"/>
      <c r="M188" s="48"/>
      <c r="N188" s="48"/>
      <c r="O188" s="48"/>
      <c r="P188" s="48"/>
      <c r="Q188" s="48"/>
      <c r="R188" s="48"/>
      <c r="S188" s="48"/>
    </row>
    <row r="189" spans="1:19" x14ac:dyDescent="0.2">
      <c r="A189" s="48"/>
      <c r="B189" s="48"/>
      <c r="C189" s="48"/>
      <c r="D189" s="48"/>
      <c r="E189" s="48"/>
      <c r="F189" s="48"/>
      <c r="G189" s="48"/>
      <c r="H189" s="48"/>
      <c r="I189" s="48"/>
      <c r="J189" s="48"/>
      <c r="K189" s="48"/>
      <c r="L189" s="48"/>
      <c r="M189" s="48"/>
      <c r="N189" s="48"/>
      <c r="O189" s="48"/>
      <c r="P189" s="48"/>
      <c r="Q189" s="48"/>
      <c r="R189" s="48"/>
      <c r="S189" s="48"/>
    </row>
    <row r="190" spans="1:19" x14ac:dyDescent="0.2">
      <c r="A190" s="48"/>
      <c r="B190" s="48"/>
      <c r="C190" s="48"/>
      <c r="D190" s="48"/>
      <c r="E190" s="48"/>
      <c r="F190" s="48"/>
      <c r="G190" s="48"/>
      <c r="H190" s="48"/>
      <c r="I190" s="48"/>
      <c r="J190" s="48"/>
      <c r="K190" s="48"/>
      <c r="L190" s="48"/>
      <c r="M190" s="48"/>
      <c r="N190" s="48"/>
      <c r="O190" s="48"/>
      <c r="P190" s="48"/>
      <c r="Q190" s="48"/>
      <c r="R190" s="48"/>
      <c r="S190" s="48"/>
    </row>
    <row r="191" spans="1:19" ht="15.75" x14ac:dyDescent="0.25">
      <c r="A191" s="48"/>
      <c r="B191" s="48"/>
      <c r="C191" s="112" t="s">
        <v>82</v>
      </c>
      <c r="D191" s="88"/>
      <c r="E191" s="88"/>
      <c r="F191" s="88"/>
      <c r="G191" s="88"/>
      <c r="H191" s="88"/>
      <c r="I191" s="88"/>
      <c r="J191" s="88"/>
      <c r="K191" s="88"/>
      <c r="L191" s="113"/>
      <c r="M191" s="113"/>
      <c r="N191" s="113"/>
      <c r="O191" s="113"/>
      <c r="P191" s="113"/>
      <c r="Q191" s="88"/>
      <c r="R191" s="48"/>
      <c r="S191" s="48"/>
    </row>
    <row r="192" spans="1:19" x14ac:dyDescent="0.2">
      <c r="A192" s="48"/>
      <c r="B192" s="48"/>
      <c r="C192" s="88"/>
      <c r="D192" s="88"/>
      <c r="E192" s="88"/>
      <c r="F192" s="88"/>
      <c r="G192" s="88"/>
      <c r="H192" s="88"/>
      <c r="I192" s="88"/>
      <c r="J192" s="88"/>
      <c r="K192" s="88"/>
      <c r="L192" s="114"/>
      <c r="M192" s="114"/>
      <c r="N192" s="114"/>
      <c r="O192" s="114"/>
      <c r="P192" s="114"/>
      <c r="Q192" s="118"/>
      <c r="R192" s="48"/>
      <c r="S192" s="48"/>
    </row>
    <row r="193" spans="1:19" x14ac:dyDescent="0.2">
      <c r="A193" s="48"/>
      <c r="B193" s="48"/>
      <c r="C193" s="130">
        <f>MAX($C$145:C192)+1</f>
        <v>28</v>
      </c>
      <c r="D193" s="48"/>
      <c r="E193" s="137" t="s">
        <v>84</v>
      </c>
      <c r="F193" s="137"/>
      <c r="G193" s="137"/>
      <c r="H193" s="137"/>
      <c r="I193" s="10" t="s">
        <v>44</v>
      </c>
      <c r="J193" s="50"/>
      <c r="K193" s="50"/>
      <c r="L193" s="50"/>
      <c r="M193" s="50"/>
      <c r="N193" s="50"/>
      <c r="O193" s="50"/>
      <c r="P193" s="50"/>
      <c r="Q193" s="50"/>
      <c r="R193" s="48"/>
      <c r="S193" s="48"/>
    </row>
    <row r="194" spans="1:19" x14ac:dyDescent="0.2">
      <c r="A194" s="48"/>
      <c r="B194" s="48"/>
      <c r="C194" s="130"/>
      <c r="D194" s="48"/>
      <c r="E194" s="138" t="s">
        <v>83</v>
      </c>
      <c r="F194" s="138"/>
      <c r="G194" s="138"/>
      <c r="H194" s="138"/>
      <c r="I194" s="134"/>
      <c r="J194" s="134"/>
      <c r="K194" s="134"/>
      <c r="L194" s="134"/>
      <c r="M194" s="134"/>
      <c r="N194" s="134"/>
      <c r="O194" s="134"/>
      <c r="P194" s="134"/>
      <c r="Q194" s="134"/>
      <c r="R194" s="48"/>
      <c r="S194" s="48"/>
    </row>
    <row r="195" spans="1:19" x14ac:dyDescent="0.2">
      <c r="A195" s="48"/>
      <c r="B195" s="48"/>
      <c r="C195" s="130">
        <f>MAX($C$145:C193)+1</f>
        <v>29</v>
      </c>
      <c r="D195" s="48"/>
      <c r="E195" s="134" t="s">
        <v>85</v>
      </c>
      <c r="F195" s="134"/>
      <c r="G195" s="134"/>
      <c r="H195" s="134"/>
      <c r="I195" s="10" t="s">
        <v>44</v>
      </c>
      <c r="J195" s="134"/>
      <c r="K195" s="134"/>
      <c r="L195" s="134"/>
      <c r="M195" s="134"/>
      <c r="N195" s="134"/>
      <c r="O195" s="134"/>
      <c r="P195" s="134"/>
      <c r="Q195" s="134"/>
      <c r="R195" s="48"/>
      <c r="S195" s="48"/>
    </row>
    <row r="196" spans="1:19" s="19" customFormat="1" x14ac:dyDescent="0.2">
      <c r="A196" s="48"/>
      <c r="B196" s="48"/>
      <c r="C196" s="48"/>
      <c r="D196" s="48"/>
      <c r="E196" s="48"/>
      <c r="F196" s="48"/>
      <c r="G196" s="48"/>
      <c r="H196" s="48"/>
      <c r="I196" s="48"/>
      <c r="J196" s="48"/>
      <c r="K196" s="48"/>
      <c r="L196" s="48"/>
      <c r="M196" s="48"/>
      <c r="N196" s="48"/>
      <c r="O196" s="48"/>
      <c r="P196" s="48"/>
      <c r="Q196" s="48"/>
      <c r="R196" s="48"/>
      <c r="S196" s="48"/>
    </row>
    <row r="197" spans="1:19" s="19" customFormat="1" x14ac:dyDescent="0.2">
      <c r="A197" s="48"/>
      <c r="B197" s="48"/>
      <c r="C197" s="48"/>
      <c r="D197" s="48"/>
      <c r="E197" s="48"/>
      <c r="F197" s="48"/>
      <c r="G197" s="48"/>
      <c r="H197" s="48"/>
      <c r="I197" s="48"/>
      <c r="J197" s="48"/>
      <c r="K197" s="48"/>
      <c r="L197" s="48"/>
      <c r="M197" s="48"/>
      <c r="N197" s="48"/>
      <c r="O197" s="48"/>
      <c r="P197" s="48"/>
      <c r="Q197" s="48"/>
      <c r="R197" s="48"/>
      <c r="S197" s="48"/>
    </row>
    <row r="198" spans="1:19" s="19" customFormat="1" x14ac:dyDescent="0.2">
      <c r="A198" s="48"/>
      <c r="B198" s="48"/>
      <c r="C198" s="48"/>
      <c r="D198" s="48"/>
      <c r="E198" s="48"/>
      <c r="F198" s="48"/>
      <c r="G198" s="48"/>
      <c r="H198" s="48"/>
      <c r="I198" s="48"/>
      <c r="J198" s="48"/>
      <c r="K198" s="48"/>
      <c r="L198" s="48"/>
      <c r="M198" s="48"/>
      <c r="N198" s="48"/>
      <c r="O198" s="48"/>
      <c r="P198" s="48"/>
      <c r="Q198" s="48"/>
      <c r="R198" s="48"/>
      <c r="S198" s="48"/>
    </row>
    <row r="199" spans="1:19" x14ac:dyDescent="0.2">
      <c r="A199" s="48"/>
      <c r="B199" s="48"/>
      <c r="C199" s="48"/>
      <c r="D199" s="48"/>
      <c r="E199" s="48"/>
      <c r="F199" s="48"/>
      <c r="G199" s="48"/>
      <c r="H199" s="48"/>
      <c r="I199" s="48"/>
      <c r="J199" s="48"/>
      <c r="K199" s="48"/>
      <c r="L199" s="48"/>
      <c r="M199" s="48"/>
      <c r="N199" s="48"/>
      <c r="O199" s="48"/>
      <c r="P199" s="48"/>
      <c r="Q199" s="48"/>
      <c r="R199" s="48"/>
      <c r="S199" s="48"/>
    </row>
    <row r="200" spans="1:19" x14ac:dyDescent="0.2">
      <c r="A200" s="48"/>
      <c r="B200" s="48"/>
      <c r="C200" s="48"/>
      <c r="D200" s="48"/>
      <c r="E200" s="48"/>
      <c r="F200" s="48"/>
      <c r="G200" s="48"/>
      <c r="H200" s="48"/>
      <c r="I200" s="48"/>
      <c r="J200" s="48"/>
      <c r="K200" s="48"/>
      <c r="L200" s="48"/>
      <c r="M200" s="48"/>
      <c r="N200" s="48"/>
      <c r="O200" s="48"/>
      <c r="P200" s="48"/>
      <c r="Q200" s="48"/>
      <c r="R200" s="48"/>
      <c r="S200" s="48"/>
    </row>
    <row r="201" spans="1:19" ht="20.25" x14ac:dyDescent="0.3">
      <c r="A201" s="41"/>
      <c r="B201" s="41"/>
      <c r="C201" s="42" t="s">
        <v>33</v>
      </c>
      <c r="D201" s="41"/>
      <c r="E201" s="41"/>
      <c r="F201" s="41"/>
      <c r="G201" s="41"/>
      <c r="H201" s="41"/>
      <c r="I201" s="41"/>
      <c r="J201" s="41"/>
      <c r="K201" s="41"/>
      <c r="L201" s="41"/>
      <c r="M201" s="41"/>
      <c r="N201" s="41"/>
      <c r="O201" s="41"/>
      <c r="P201" s="41"/>
      <c r="Q201" s="41"/>
      <c r="R201" s="41"/>
      <c r="S201" s="41"/>
    </row>
    <row r="202" spans="1:19" x14ac:dyDescent="0.2">
      <c r="A202" s="48"/>
      <c r="B202" s="48"/>
      <c r="C202" s="48"/>
      <c r="D202" s="48"/>
      <c r="E202" s="48"/>
      <c r="F202" s="48"/>
      <c r="G202" s="48"/>
      <c r="H202" s="48"/>
      <c r="I202" s="48"/>
      <c r="J202" s="48"/>
      <c r="K202" s="48"/>
      <c r="L202" s="48"/>
      <c r="M202" s="48"/>
      <c r="N202" s="48"/>
      <c r="O202" s="48"/>
      <c r="P202" s="48"/>
      <c r="Q202" s="48"/>
      <c r="R202" s="48"/>
      <c r="S202" s="48"/>
    </row>
    <row r="203" spans="1:19" ht="14.25" hidden="1" customHeight="1" x14ac:dyDescent="0.2">
      <c r="A203" s="69"/>
      <c r="B203" s="69"/>
      <c r="C203" s="69"/>
      <c r="D203" s="69"/>
      <c r="E203" s="69"/>
      <c r="F203" s="69"/>
      <c r="G203" s="69"/>
      <c r="H203" s="69"/>
      <c r="I203" s="69"/>
      <c r="J203" s="69"/>
      <c r="K203" s="69"/>
      <c r="L203" s="69"/>
      <c r="M203" s="69"/>
      <c r="N203" s="69"/>
      <c r="O203" s="69"/>
      <c r="P203" s="69"/>
      <c r="Q203" s="69"/>
      <c r="R203" s="69"/>
      <c r="S203" s="69"/>
    </row>
    <row r="262" spans="1:19" ht="14.25" hidden="1" customHeight="1" x14ac:dyDescent="0.2">
      <c r="A262" s="69"/>
      <c r="B262" s="69"/>
      <c r="C262" s="69"/>
      <c r="D262" s="69"/>
      <c r="E262" s="69"/>
      <c r="F262" s="69"/>
      <c r="G262" s="69"/>
      <c r="H262" s="69"/>
      <c r="I262" s="69"/>
      <c r="J262" s="69"/>
      <c r="K262" s="69"/>
      <c r="L262" s="69"/>
      <c r="M262" s="69"/>
      <c r="N262" s="69"/>
      <c r="O262" s="69"/>
      <c r="P262" s="69"/>
      <c r="Q262" s="69"/>
      <c r="R262" s="69"/>
      <c r="S262" s="69"/>
    </row>
    <row r="282" spans="1:19" ht="14.25" hidden="1" customHeight="1" x14ac:dyDescent="0.2">
      <c r="A282" s="69"/>
      <c r="B282" s="69"/>
      <c r="C282" s="69"/>
      <c r="D282" s="69"/>
      <c r="E282" s="69"/>
      <c r="F282" s="69"/>
      <c r="G282" s="69"/>
      <c r="H282" s="69"/>
      <c r="I282" s="69"/>
      <c r="J282" s="69"/>
      <c r="K282" s="69"/>
      <c r="L282" s="69"/>
      <c r="M282" s="69"/>
      <c r="N282" s="69"/>
      <c r="O282" s="69"/>
      <c r="P282" s="69"/>
      <c r="Q282" s="69"/>
      <c r="R282" s="69"/>
      <c r="S282" s="69"/>
    </row>
    <row r="283" spans="1:19" ht="14.25" hidden="1" customHeight="1" x14ac:dyDescent="0.2">
      <c r="A283" s="69"/>
      <c r="B283" s="69"/>
      <c r="C283" s="69"/>
      <c r="D283" s="69"/>
      <c r="E283" s="69"/>
      <c r="F283" s="69"/>
      <c r="G283" s="69"/>
      <c r="H283" s="69"/>
      <c r="I283" s="69"/>
      <c r="J283" s="69"/>
      <c r="K283" s="69"/>
      <c r="L283" s="69"/>
      <c r="M283" s="69"/>
      <c r="N283" s="69"/>
      <c r="O283" s="69"/>
      <c r="P283" s="69"/>
      <c r="Q283" s="69"/>
      <c r="R283" s="69"/>
      <c r="S283" s="69"/>
    </row>
    <row r="284" spans="1:19" ht="14.25" hidden="1" customHeight="1" x14ac:dyDescent="0.2">
      <c r="A284" s="69"/>
      <c r="B284" s="69"/>
      <c r="C284" s="69"/>
      <c r="D284" s="69"/>
      <c r="E284" s="69"/>
      <c r="F284" s="69"/>
      <c r="G284" s="69"/>
      <c r="H284" s="69"/>
      <c r="I284" s="69"/>
      <c r="J284" s="69"/>
      <c r="K284" s="69"/>
      <c r="L284" s="69"/>
      <c r="M284" s="69"/>
      <c r="N284" s="69"/>
      <c r="O284" s="69"/>
      <c r="P284" s="69"/>
      <c r="Q284" s="69"/>
      <c r="R284" s="69"/>
      <c r="S284" s="69"/>
    </row>
    <row r="285" spans="1:19" ht="14.25" hidden="1" customHeight="1" x14ac:dyDescent="0.2">
      <c r="A285" s="69"/>
      <c r="B285" s="69"/>
      <c r="C285" s="69"/>
      <c r="D285" s="69"/>
      <c r="E285" s="69"/>
      <c r="F285" s="69"/>
      <c r="G285" s="69"/>
      <c r="H285" s="69"/>
      <c r="I285" s="69"/>
      <c r="J285" s="69"/>
      <c r="K285" s="69"/>
      <c r="L285" s="69"/>
      <c r="M285" s="69"/>
      <c r="N285" s="69"/>
      <c r="O285" s="69"/>
      <c r="P285" s="69"/>
      <c r="Q285" s="69"/>
      <c r="R285" s="69"/>
      <c r="S285" s="69"/>
    </row>
    <row r="286" spans="1:19" ht="14.25" hidden="1" customHeight="1" x14ac:dyDescent="0.2">
      <c r="A286" s="69"/>
      <c r="B286" s="69"/>
      <c r="C286" s="69"/>
      <c r="D286" s="69"/>
      <c r="E286" s="69"/>
      <c r="F286" s="69"/>
      <c r="G286" s="69"/>
      <c r="H286" s="69"/>
      <c r="I286" s="69"/>
      <c r="J286" s="69"/>
      <c r="K286" s="69"/>
      <c r="L286" s="69"/>
      <c r="M286" s="69"/>
      <c r="N286" s="69"/>
      <c r="O286" s="69"/>
      <c r="P286" s="69"/>
      <c r="Q286" s="69"/>
      <c r="R286" s="69"/>
      <c r="S286" s="69"/>
    </row>
    <row r="307" spans="1:19" ht="14.25" hidden="1" customHeight="1" x14ac:dyDescent="0.2">
      <c r="A307" s="69"/>
      <c r="B307" s="69"/>
      <c r="C307" s="69"/>
      <c r="D307" s="69"/>
      <c r="E307" s="69"/>
      <c r="F307" s="69"/>
      <c r="G307" s="69"/>
      <c r="H307" s="69"/>
      <c r="I307" s="69"/>
      <c r="J307" s="69"/>
      <c r="K307" s="69"/>
      <c r="L307" s="69"/>
      <c r="M307" s="69"/>
      <c r="N307" s="69"/>
      <c r="O307" s="69"/>
      <c r="P307" s="69"/>
      <c r="Q307" s="69"/>
      <c r="R307" s="69"/>
      <c r="S307" s="69"/>
    </row>
    <row r="308" spans="1:19" ht="14.25" hidden="1" customHeight="1" x14ac:dyDescent="0.2">
      <c r="A308" s="69"/>
      <c r="B308" s="69"/>
      <c r="C308" s="69"/>
      <c r="D308" s="69"/>
      <c r="E308" s="69"/>
      <c r="F308" s="69"/>
      <c r="G308" s="69"/>
      <c r="H308" s="69"/>
      <c r="I308" s="69"/>
      <c r="J308" s="69"/>
      <c r="K308" s="69"/>
      <c r="L308" s="69"/>
      <c r="M308" s="69"/>
      <c r="N308" s="69"/>
      <c r="O308" s="69"/>
      <c r="P308" s="69"/>
      <c r="Q308" s="69"/>
      <c r="R308" s="69"/>
      <c r="S308" s="69"/>
    </row>
  </sheetData>
  <sheetProtection algorithmName="SHA-512" hashValue="jp2L/n4//zEGwomPH05VnPuGWsSFVnTJQPcEkdWnsD1CBw4DIfG2ltOxL8BR75sNdwx9kqwuKkHQGutH4of6sA==" saltValue="yQ6WZibVzB0eLjoi4Pf3pQ==" spinCount="100000" sheet="1" objects="1" scenarios="1" selectLockedCells="1"/>
  <conditionalFormatting sqref="K71:K79">
    <cfRule type="expression" dxfId="8" priority="11">
      <formula>K71&lt;&gt;"$"</formula>
    </cfRule>
  </conditionalFormatting>
  <conditionalFormatting sqref="K80">
    <cfRule type="expression" dxfId="7" priority="9">
      <formula>K80&lt;&gt;"$"</formula>
    </cfRule>
  </conditionalFormatting>
  <conditionalFormatting sqref="K61">
    <cfRule type="expression" dxfId="6" priority="6">
      <formula>K61&lt;&gt;"$"</formula>
    </cfRule>
  </conditionalFormatting>
  <conditionalFormatting sqref="K52:K60">
    <cfRule type="expression" dxfId="5" priority="8">
      <formula>K52&lt;&gt;"$"</formula>
    </cfRule>
  </conditionalFormatting>
  <conditionalFormatting sqref="L158:P159 L171:P172 L184:P185">
    <cfRule type="expression" dxfId="4" priority="5">
      <formula>IF(L154&lt;&gt;"",IF(OR(L158="",L158=0),TRUE,FALSE),FALSE)</formula>
    </cfRule>
  </conditionalFormatting>
  <conditionalFormatting sqref="E195:I195">
    <cfRule type="expression" dxfId="3" priority="4">
      <formula>IF($I$193="NO",TRUE,FALSE)</formula>
    </cfRule>
  </conditionalFormatting>
  <conditionalFormatting sqref="C148:Q160">
    <cfRule type="expression" dxfId="2" priority="3">
      <formula>IF($G$146="NO",TRUE,FALSE)</formula>
    </cfRule>
  </conditionalFormatting>
  <conditionalFormatting sqref="L44:Q44">
    <cfRule type="notContainsBlanks" dxfId="1" priority="2">
      <formula>LEN(TRIM(L44))&gt;0</formula>
    </cfRule>
  </conditionalFormatting>
  <conditionalFormatting sqref="K36:K42">
    <cfRule type="notContainsBlanks" dxfId="0" priority="1">
      <formula>LEN(TRIM(K36))&gt;0</formula>
    </cfRule>
  </conditionalFormatting>
  <dataValidations count="10">
    <dataValidation type="custom" allowBlank="1" showInputMessage="1" showErrorMessage="1" errorTitle="ERROR" error="Entry must be a number" sqref="L81:P81 L62:P62 I25 L45:P45 I27" xr:uid="{0BCEAFA1-61A9-4F44-9016-EE36B493749F}">
      <formula1>ISNUMBER(I25)</formula1>
    </dataValidation>
    <dataValidation type="decimal" allowBlank="1" showInputMessage="1" showErrorMessage="1" errorTitle="ERROR" error="Entry must be a percentage between 0% and 100% (inclusive)." sqref="I29 G188 H52:J61 H71:J81" xr:uid="{33D228A2-6EE7-4869-BEA1-8F25816E20B0}">
      <formula1>0</formula1>
      <formula2>1</formula2>
    </dataValidation>
    <dataValidation type="custom" allowBlank="1" showInputMessage="1" showErrorMessage="1" errorTitle="ERROR" error="Entry must be a number and 2021 or greater" sqref="I23" xr:uid="{C0CF2FBB-A141-4862-BE0D-DDA6D3D20E50}">
      <formula1>AND(ISNUMBER(I23),I23&gt;2020)</formula1>
    </dataValidation>
    <dataValidation type="decimal" allowBlank="1" showInputMessage="1" showErrorMessage="1" sqref="I37" xr:uid="{86CABE6B-D283-4AC8-AF93-4AB36421F334}">
      <formula1>0</formula1>
      <formula2>1</formula2>
    </dataValidation>
    <dataValidation type="list" allowBlank="1" showInputMessage="1" showErrorMessage="1" sqref="G187 G146 I193 I195" xr:uid="{DB609DA9-D8A1-4F66-8EDD-87D26EF90810}">
      <formula1>"YES,NO"</formula1>
    </dataValidation>
    <dataValidation type="decimal" allowBlank="1" showInputMessage="1" showErrorMessage="1" error="Must be a percentage. Enter as 100% as either &quot;100%&quot; or &quot;1&quot;" sqref="I38:I42" xr:uid="{CD54381C-3CBC-45CA-9627-1752A236A999}">
      <formula1>0</formula1>
      <formula2>1</formula2>
    </dataValidation>
    <dataValidation type="custom" allowBlank="1" showInputMessage="1" showErrorMessage="1" errorTitle="ERROR" error="Entry must be a number" sqref="L171:P172 L71:P80 L111:P112 L114:P114 L133:P135 L52:P61 L177:P182 L104:P106 G94:H97 L151:P155 L164:P168 L158:P159" xr:uid="{EC3D624E-8F43-47E0-B2B0-8E2798C054BC}">
      <formula1>AND(ISNUMBER(G52),G52&gt;=0)</formula1>
    </dataValidation>
    <dataValidation type="custom" allowBlank="1" showInputMessage="1" showErrorMessage="1" errorTitle="ERROR" error="Entry must be a number between 1 and 12" sqref="I94:I97" xr:uid="{01E2EEEA-4596-4CCE-A274-C3E573DBF068}">
      <formula1>AND(ISNUMBER(I94),I94&gt;=0,I94&lt;=12)</formula1>
    </dataValidation>
    <dataValidation type="list" allowBlank="1" showInputMessage="1" showErrorMessage="1" sqref="F37:F42" xr:uid="{C0BECF9B-CB76-4354-B3E8-634021F5C0B8}">
      <formula1>$U$35:$U$46</formula1>
    </dataValidation>
    <dataValidation type="list" allowBlank="1" showInputMessage="1" showErrorMessage="1" sqref="F19" xr:uid="{D2A36C85-19C9-42F9-86C8-161A351FD8A8}">
      <formula1>$U$20:$U$22</formula1>
    </dataValidation>
  </dataValidations>
  <pageMargins left="0.70866141732283472" right="0.70866141732283472" top="0.74803149606299213" bottom="0.74803149606299213" header="0.31496062992125984" footer="0.31496062992125984"/>
  <pageSetup paperSize="9" scale="33" orientation="portrait" horizontalDpi="300" verticalDpi="30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etadata xmlns="http://www.objective.com/ecm/document/metadata/4E3871FEBC3EDC3EE0531950520A6160" version="1.0.0">
  <systemFields>
    <field name="Objective-Id">
      <value order="0">A5448616</value>
    </field>
    <field name="Objective-Title">
      <value order="0">RTAF Rnd2 CBA Datasheet June 2022</value>
    </field>
    <field name="Objective-Description">
      <value order="0"/>
    </field>
    <field name="Objective-CreationStamp">
      <value order="0">2022-06-27T04:32:49Z</value>
    </field>
    <field name="Objective-IsApproved">
      <value order="0">false</value>
    </field>
    <field name="Objective-IsPublished">
      <value order="0">false</value>
    </field>
    <field name="Objective-DatePublished">
      <value order="0"/>
    </field>
    <field name="Objective-ModificationStamp">
      <value order="0">2022-07-07T01:27:21Z</value>
    </field>
    <field name="Objective-Owner">
      <value order="0">Stephen Elliott</value>
    </field>
    <field name="Objective-Path">
      <value order="0">Objective Global Folder:Department of Enterprise, Investment and Trade:Investment NSW:Strategy and Performance Group:Economic Performance:Economic Appraisals and Evaluation Team:Economic Appraisals:Appraisals:Regional NSW Appraisals:RTAF (Regional Tourism Activation Fund):RTAF 2022</value>
    </field>
    <field name="Objective-Parent">
      <value order="0">RTAF 2022</value>
    </field>
    <field name="Objective-State">
      <value order="0">Being Drafted</value>
    </field>
    <field name="Objective-VersionId">
      <value order="0">vA9716454</value>
    </field>
    <field name="Objective-Version">
      <value order="0">0.13</value>
    </field>
    <field name="Objective-VersionNumber">
      <value order="0">13</value>
    </field>
    <field name="Objective-VersionComment">
      <value order="0">Minor edits</value>
    </field>
    <field name="Objective-FileNumber">
      <value order="0">DPC21/01131</value>
    </field>
    <field name="Objective-Classification">
      <value order="0"/>
    </field>
    <field name="Objective-Caveats">
      <value order="0"/>
    </field>
  </systemFields>
  <catalogues>
    <catalogue name="Document Type Catalogue" type="type" ori="id:cA17">
      <field name="Objective-Sensitivity Label">
        <value order="0">OFFICIAL: Sensitive - NSW Government</value>
      </field>
      <field name="Objective-Document Type">
        <value order="0">Data / Database (DAT)</value>
      </field>
      <field name="Objective-Approval Status">
        <value order="0">Never Submitted</value>
      </field>
      <field name="Objective-Approval Due">
        <value order="0"/>
      </field>
      <field name="Objective-Approval Date">
        <value order="0"/>
      </field>
      <field name="Objective-Submitted By">
        <value order="0"/>
      </field>
      <field name="Objective-Current Approver">
        <value order="0"/>
      </field>
      <field name="Objective-Approval History">
        <value order="0"/>
      </field>
      <field name="Objective-Print and Dispatch Approach">
        <value order="0"/>
      </field>
      <field name="Objective-Print and Dispatch Instructions">
        <value order="0"/>
      </field>
      <field name="Objective-Document Tag(s)">
        <value order="0"/>
      </field>
      <field name="Objective-Shared By">
        <value order="0"/>
      </field>
      <field name="Objective-Connect Creator">
        <value order="0"/>
      </field>
    </catalogue>
  </catalogues>
</metadata>
</file>

<file path=customXml/item2.xml><?xml version="1.0" encoding="utf-8"?>
<ct:contentTypeSchema xmlns:ct="http://schemas.microsoft.com/office/2006/metadata/contentType" xmlns:ma="http://schemas.microsoft.com/office/2006/metadata/properties/metaAttributes" ct:_="" ma:_="" ma:contentTypeName="Document" ma:contentTypeID="0x010100DAABFC1B9A0AB343B36B11193714FDAA" ma:contentTypeVersion="16" ma:contentTypeDescription="Create a new document." ma:contentTypeScope="" ma:versionID="eaf855f9d58891cf81d751c626a0dfab">
  <xsd:schema xmlns:xsd="http://www.w3.org/2001/XMLSchema" xmlns:xs="http://www.w3.org/2001/XMLSchema" xmlns:p="http://schemas.microsoft.com/office/2006/metadata/properties" xmlns:ns2="7787ee1b-dc12-4aa6-95a4-c468a6e68c49" xmlns:ns3="784ab057-b544-4401-88ec-613f2c26201e" targetNamespace="http://schemas.microsoft.com/office/2006/metadata/properties" ma:root="true" ma:fieldsID="5213b6bbb46243667dc0d6a974a65df7" ns2:_="" ns3:_="">
    <xsd:import namespace="7787ee1b-dc12-4aa6-95a4-c468a6e68c49"/>
    <xsd:import namespace="784ab057-b544-4401-88ec-613f2c26201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87ee1b-dc12-4aa6-95a4-c468a6e68c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444c108-d34f-4c01-85d9-27842d74072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84ab057-b544-4401-88ec-613f2c26201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5113b30-5fde-4a5e-90b0-2f5930e6d012}" ma:internalName="TaxCatchAll" ma:showField="CatchAllData" ma:web="784ab057-b544-4401-88ec-613f2c26201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784ab057-b544-4401-88ec-613f2c26201e" xsi:nil="true"/>
    <lcf76f155ced4ddcb4097134ff3c332f xmlns="7787ee1b-dc12-4aa6-95a4-c468a6e68c4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745109E-2DDF-40CB-AC2B-FF9B10C90820}">
  <ds:schemaRefs>
    <ds:schemaRef ds:uri="http://www.objective.com/ecm/document/metadata/4E3871FEBC3EDC3EE0531950520A6160"/>
  </ds:schemaRefs>
</ds:datastoreItem>
</file>

<file path=customXml/itemProps2.xml><?xml version="1.0" encoding="utf-8"?>
<ds:datastoreItem xmlns:ds="http://schemas.openxmlformats.org/officeDocument/2006/customXml" ds:itemID="{5467C60E-1B75-42DE-B8CE-BD12665076B8}"/>
</file>

<file path=customXml/itemProps3.xml><?xml version="1.0" encoding="utf-8"?>
<ds:datastoreItem xmlns:ds="http://schemas.openxmlformats.org/officeDocument/2006/customXml" ds:itemID="{77F4B52A-37DA-4DE5-8079-D6A44CBA74B9}"/>
</file>

<file path=customXml/itemProps4.xml><?xml version="1.0" encoding="utf-8"?>
<ds:datastoreItem xmlns:ds="http://schemas.openxmlformats.org/officeDocument/2006/customXml" ds:itemID="{6B2ECF99-69D7-4F06-A067-0631580734B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La</dc:creator>
  <cp:lastModifiedBy>Richard Robinson</cp:lastModifiedBy>
  <cp:lastPrinted>2021-01-21T22:02:00Z</cp:lastPrinted>
  <dcterms:created xsi:type="dcterms:W3CDTF">2018-06-08T05:40:50Z</dcterms:created>
  <dcterms:modified xsi:type="dcterms:W3CDTF">2022-07-28T05:31:46Z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A5448616</vt:lpwstr>
  </property>
  <property fmtid="{D5CDD505-2E9C-101B-9397-08002B2CF9AE}" pid="4" name="Objective-Title">
    <vt:lpwstr>RTAF Rnd2 CBA Datasheet June 2022</vt:lpwstr>
  </property>
  <property fmtid="{D5CDD505-2E9C-101B-9397-08002B2CF9AE}" pid="5" name="Objective-Description">
    <vt:lpwstr/>
  </property>
  <property fmtid="{D5CDD505-2E9C-101B-9397-08002B2CF9AE}" pid="6" name="Objective-CreationStamp">
    <vt:filetime>2022-06-27T04:32:49Z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2022-07-07T01:27:21Z</vt:filetime>
  </property>
  <property fmtid="{D5CDD505-2E9C-101B-9397-08002B2CF9AE}" pid="11" name="Objective-Owner">
    <vt:lpwstr>Stephen Elliott</vt:lpwstr>
  </property>
  <property fmtid="{D5CDD505-2E9C-101B-9397-08002B2CF9AE}" pid="12" name="Objective-Path">
    <vt:lpwstr>Objective Global Folder:Department of Enterprise, Investment and Trade:Investment NSW:Strategy and Performance Group:Economic Performance:Economic Appraisals and Evaluation Team:Economic Appraisals:Appraisals:Regional NSW Appraisals:RTAF (Regional Tourism Activation Fund):RTAF 2022</vt:lpwstr>
  </property>
  <property fmtid="{D5CDD505-2E9C-101B-9397-08002B2CF9AE}" pid="13" name="Objective-Parent">
    <vt:lpwstr>RTAF 2022</vt:lpwstr>
  </property>
  <property fmtid="{D5CDD505-2E9C-101B-9397-08002B2CF9AE}" pid="14" name="Objective-State">
    <vt:lpwstr>Being Drafted</vt:lpwstr>
  </property>
  <property fmtid="{D5CDD505-2E9C-101B-9397-08002B2CF9AE}" pid="15" name="Objective-VersionId">
    <vt:lpwstr>vA9716454</vt:lpwstr>
  </property>
  <property fmtid="{D5CDD505-2E9C-101B-9397-08002B2CF9AE}" pid="16" name="Objective-Version">
    <vt:lpwstr>0.13</vt:lpwstr>
  </property>
  <property fmtid="{D5CDD505-2E9C-101B-9397-08002B2CF9AE}" pid="17" name="Objective-VersionNumber">
    <vt:r8>13</vt:r8>
  </property>
  <property fmtid="{D5CDD505-2E9C-101B-9397-08002B2CF9AE}" pid="18" name="Objective-VersionComment">
    <vt:lpwstr>Minor edits</vt:lpwstr>
  </property>
  <property fmtid="{D5CDD505-2E9C-101B-9397-08002B2CF9AE}" pid="19" name="Objective-FileNumber">
    <vt:lpwstr>DPC21/01131</vt:lpwstr>
  </property>
  <property fmtid="{D5CDD505-2E9C-101B-9397-08002B2CF9AE}" pid="20" name="Objective-Classification">
    <vt:lpwstr/>
  </property>
  <property fmtid="{D5CDD505-2E9C-101B-9397-08002B2CF9AE}" pid="21" name="Objective-Caveats">
    <vt:lpwstr/>
  </property>
  <property fmtid="{D5CDD505-2E9C-101B-9397-08002B2CF9AE}" pid="22" name="Objective-Sensitivity Label">
    <vt:lpwstr>OFFICIAL: Sensitive - NSW Government</vt:lpwstr>
  </property>
  <property fmtid="{D5CDD505-2E9C-101B-9397-08002B2CF9AE}" pid="23" name="Objective-Approval Status">
    <vt:lpwstr>Never Submitted</vt:lpwstr>
  </property>
  <property fmtid="{D5CDD505-2E9C-101B-9397-08002B2CF9AE}" pid="24" name="Objective-Document Type">
    <vt:lpwstr>Data / Database (DAT)</vt:lpwstr>
  </property>
  <property fmtid="{D5CDD505-2E9C-101B-9397-08002B2CF9AE}" pid="25" name="Objective-Approval History">
    <vt:lpwstr/>
  </property>
  <property fmtid="{D5CDD505-2E9C-101B-9397-08002B2CF9AE}" pid="26" name="Objective-Print and Dispatch Instructions">
    <vt:lpwstr/>
  </property>
  <property fmtid="{D5CDD505-2E9C-101B-9397-08002B2CF9AE}" pid="27" name="Objective-Submitted By">
    <vt:lpwstr/>
  </property>
  <property fmtid="{D5CDD505-2E9C-101B-9397-08002B2CF9AE}" pid="28" name="Objective-Approval Due">
    <vt:lpwstr/>
  </property>
  <property fmtid="{D5CDD505-2E9C-101B-9397-08002B2CF9AE}" pid="29" name="Objective-Current Approver">
    <vt:lpwstr/>
  </property>
  <property fmtid="{D5CDD505-2E9C-101B-9397-08002B2CF9AE}" pid="30" name="Objective-Document Tag(s)">
    <vt:lpwstr/>
  </property>
  <property fmtid="{D5CDD505-2E9C-101B-9397-08002B2CF9AE}" pid="31" name="Objective-Print and Dispatch Approach">
    <vt:lpwstr/>
  </property>
  <property fmtid="{D5CDD505-2E9C-101B-9397-08002B2CF9AE}" pid="32" name="Objective-Approval Date">
    <vt:lpwstr/>
  </property>
  <property fmtid="{D5CDD505-2E9C-101B-9397-08002B2CF9AE}" pid="33" name="Objective-Comment">
    <vt:lpwstr/>
  </property>
  <property fmtid="{D5CDD505-2E9C-101B-9397-08002B2CF9AE}" pid="34" name="Objective-Sensitivity Label [system]">
    <vt:lpwstr>NSW Government</vt:lpwstr>
  </property>
  <property fmtid="{D5CDD505-2E9C-101B-9397-08002B2CF9AE}" pid="35" name="Objective-Document Type [system]">
    <vt:lpwstr>Standard Document / Other (SD)</vt:lpwstr>
  </property>
  <property fmtid="{D5CDD505-2E9C-101B-9397-08002B2CF9AE}" pid="36" name="Objective-Approval Status [system]">
    <vt:lpwstr>Never Submitted</vt:lpwstr>
  </property>
  <property fmtid="{D5CDD505-2E9C-101B-9397-08002B2CF9AE}" pid="37" name="Objective-Approval Due [system]">
    <vt:lpwstr/>
  </property>
  <property fmtid="{D5CDD505-2E9C-101B-9397-08002B2CF9AE}" pid="38" name="Objective-Approval Date [system]">
    <vt:lpwstr/>
  </property>
  <property fmtid="{D5CDD505-2E9C-101B-9397-08002B2CF9AE}" pid="39" name="Objective-Submitted By [system]">
    <vt:lpwstr/>
  </property>
  <property fmtid="{D5CDD505-2E9C-101B-9397-08002B2CF9AE}" pid="40" name="Objective-Current Approver [system]">
    <vt:lpwstr/>
  </property>
  <property fmtid="{D5CDD505-2E9C-101B-9397-08002B2CF9AE}" pid="41" name="Objective-Approval History [system]">
    <vt:lpwstr/>
  </property>
  <property fmtid="{D5CDD505-2E9C-101B-9397-08002B2CF9AE}" pid="42" name="Objective-Print and Dispatch Approach [system]">
    <vt:lpwstr/>
  </property>
  <property fmtid="{D5CDD505-2E9C-101B-9397-08002B2CF9AE}" pid="43" name="Objective-Print and Dispatch Instructions [system]">
    <vt:lpwstr/>
  </property>
  <property fmtid="{D5CDD505-2E9C-101B-9397-08002B2CF9AE}" pid="44" name="Objective-Document Tag(s) [system]">
    <vt:lpwstr/>
  </property>
  <property fmtid="{D5CDD505-2E9C-101B-9397-08002B2CF9AE}" pid="45" name="Objective-Shared By">
    <vt:lpwstr/>
  </property>
  <property fmtid="{D5CDD505-2E9C-101B-9397-08002B2CF9AE}" pid="46" name="Objective-Shared By [system]">
    <vt:lpwstr/>
  </property>
  <property fmtid="{D5CDD505-2E9C-101B-9397-08002B2CF9AE}" pid="47" name="Objective-Connect Creator">
    <vt:lpwstr/>
  </property>
  <property fmtid="{D5CDD505-2E9C-101B-9397-08002B2CF9AE}" pid="48" name="Objective-Connect Creator [system]">
    <vt:lpwstr/>
  </property>
  <property fmtid="{D5CDD505-2E9C-101B-9397-08002B2CF9AE}" pid="49" name="ContentTypeId">
    <vt:lpwstr>0x010100DAABFC1B9A0AB343B36B11193714FDAA</vt:lpwstr>
  </property>
</Properties>
</file>