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environmentnswgov.sharepoint.com/sites/a_DRNSW-SDP-RegionalDigitalConnectivity/Shared Documents/04. Mobile Coverage/2. Stage 1 Mobile Coverage Project/3. Active Sharing Partnership/01. Funding Guidelines and Grant Deed/06. Internal Documents/Data Sheet/"/>
    </mc:Choice>
  </mc:AlternateContent>
  <xr:revisionPtr revIDLastSave="838" documentId="8_{90296F87-10F3-4ED4-A691-5B02595EC7E8}" xr6:coauthVersionLast="47" xr6:coauthVersionMax="47" xr10:uidLastSave="{597C4D7A-B051-42E0-8C52-C578B13DF09A}"/>
  <bookViews>
    <workbookView xWindow="28680" yWindow="-2760" windowWidth="38640" windowHeight="21240" xr2:uid="{F71D09DA-8942-F44B-864C-124193B07AC1}"/>
  </bookViews>
  <sheets>
    <sheet name="Cover Sheet" sheetId="5" r:id="rId1"/>
    <sheet name="1. Collection Sheet" sheetId="12" r:id="rId2"/>
    <sheet name="2. Instruction Sheet " sheetId="10" r:id="rId3"/>
    <sheet name="3. Access Provider" sheetId="3" r:id="rId4"/>
    <sheet name="Developer" sheetId="18" state="hidden" r:id="rId5"/>
    <sheet name="4. Access Seeker One" sheetId="14" r:id="rId6"/>
    <sheet name="5. Access Seeker Two" sheetId="16" r:id="rId7"/>
    <sheet name="6. Access Seeker Three" sheetId="17" r:id="rId8"/>
    <sheet name="Decile Data" sheetId="20" state="hidden" r:id="rId9"/>
    <sheet name="7. Regional NSW LGAs" sheetId="2" state="hidden" r:id="rId10"/>
    <sheet name="ADII Data 2021" sheetId="19" state="hidden" r:id="rId11"/>
    <sheet name="8. LGA frequency (Hide)" sheetId="4" state="hidden" r:id="rId12"/>
    <sheet name="9. Data Links " sheetId="8" state="hidden" r:id="rId13"/>
  </sheets>
  <externalReferences>
    <externalReference r:id="rId14"/>
  </externalReferences>
  <definedNames>
    <definedName name="_xlnm._FilterDatabase" localSheetId="9" hidden="1">'7. Regional NSW LGAs'!$A$1:$F$93</definedName>
    <definedName name="_xlnm._FilterDatabase" localSheetId="11" hidden="1">'8. LGA frequency (Hide)'!$A$3:$I$97</definedName>
    <definedName name="_xlnm._FilterDatabase" localSheetId="10" hidden="1">'ADII Data 2021'!$A$3:$C$96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85" i="3" l="1"/>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D15" i="20"/>
  <c r="D18" i="20"/>
  <c r="D20" i="20"/>
  <c r="D24" i="20"/>
  <c r="D27" i="20"/>
  <c r="D28" i="20"/>
  <c r="D29" i="20"/>
  <c r="D30" i="20"/>
  <c r="D41" i="20"/>
  <c r="D45" i="20"/>
  <c r="D48" i="20"/>
  <c r="D50" i="20"/>
  <c r="D54" i="20"/>
  <c r="D57" i="20"/>
  <c r="D60" i="20"/>
  <c r="D61" i="20"/>
  <c r="D62" i="20"/>
  <c r="D67" i="20"/>
  <c r="D71" i="20"/>
  <c r="D82" i="20"/>
  <c r="D90" i="20"/>
  <c r="D91" i="20"/>
  <c r="D92" i="20"/>
  <c r="D96" i="20"/>
  <c r="D97" i="20"/>
  <c r="D101" i="20"/>
  <c r="D103" i="20"/>
  <c r="D104" i="20"/>
  <c r="D110" i="20"/>
  <c r="D111" i="20"/>
  <c r="D112" i="20"/>
  <c r="D116" i="20"/>
  <c r="D126" i="20"/>
  <c r="D129" i="20"/>
  <c r="D130" i="20"/>
  <c r="D132" i="20"/>
  <c r="D133" i="20"/>
  <c r="D134" i="20"/>
  <c r="D136" i="20"/>
  <c r="D137" i="20"/>
  <c r="D138" i="20"/>
  <c r="D139" i="20"/>
  <c r="D140" i="20"/>
  <c r="D141" i="20"/>
  <c r="D142" i="20"/>
  <c r="D143" i="20"/>
  <c r="D144" i="20"/>
  <c r="D145" i="20"/>
  <c r="D146" i="20"/>
  <c r="D147" i="20"/>
  <c r="D148" i="20"/>
  <c r="D149" i="20"/>
  <c r="D150" i="20"/>
  <c r="D152" i="20"/>
  <c r="D153" i="20"/>
  <c r="D154" i="20"/>
  <c r="D155" i="20"/>
  <c r="D156" i="20"/>
  <c r="D157" i="20"/>
  <c r="D158" i="20"/>
  <c r="D159" i="20"/>
  <c r="D160"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6" i="20"/>
  <c r="D197" i="20"/>
  <c r="D198" i="20"/>
  <c r="D199" i="20"/>
  <c r="D200" i="20"/>
  <c r="D201" i="20"/>
  <c r="D202" i="20"/>
  <c r="D203" i="20"/>
  <c r="D204" i="20"/>
  <c r="D205" i="20"/>
  <c r="D206" i="20"/>
  <c r="D207" i="20"/>
  <c r="D208" i="20"/>
  <c r="D209" i="20"/>
  <c r="D210" i="20"/>
  <c r="D211" i="20"/>
  <c r="D212" i="20"/>
  <c r="D213" i="20"/>
  <c r="D214" i="20"/>
  <c r="D215" i="20"/>
  <c r="D216" i="20"/>
  <c r="D217" i="20"/>
  <c r="D218" i="20"/>
  <c r="D219" i="20"/>
  <c r="D220" i="20"/>
  <c r="D221" i="20"/>
  <c r="D222" i="20"/>
  <c r="D223" i="20"/>
  <c r="D224" i="20"/>
  <c r="D225" i="20"/>
  <c r="D226" i="20"/>
  <c r="D227" i="20"/>
  <c r="D228" i="20"/>
  <c r="D229" i="20"/>
  <c r="D230" i="20"/>
  <c r="D231" i="20"/>
  <c r="D233" i="20"/>
  <c r="D234" i="20"/>
  <c r="D235" i="20"/>
  <c r="D236" i="20"/>
  <c r="D237" i="20"/>
  <c r="D238" i="20"/>
  <c r="D239" i="20"/>
  <c r="D240" i="20"/>
  <c r="D241" i="20"/>
  <c r="D242" i="20"/>
  <c r="D243" i="20"/>
  <c r="D244" i="20"/>
  <c r="D245" i="20"/>
  <c r="D246" i="20"/>
  <c r="D247" i="20"/>
  <c r="D248" i="20"/>
  <c r="D249" i="20"/>
  <c r="D250" i="20"/>
  <c r="D251" i="20"/>
  <c r="D252" i="20"/>
  <c r="D253" i="20"/>
  <c r="D255" i="20"/>
  <c r="D256" i="20"/>
  <c r="D257" i="20"/>
  <c r="D258" i="20"/>
  <c r="D259" i="20"/>
  <c r="D260" i="20"/>
  <c r="D261" i="20"/>
  <c r="D262" i="20"/>
  <c r="D263" i="20"/>
  <c r="D264" i="20"/>
  <c r="D265" i="20"/>
  <c r="D266" i="20"/>
  <c r="D267" i="20"/>
  <c r="D268" i="20"/>
  <c r="D269" i="20"/>
  <c r="D270" i="20"/>
  <c r="D271" i="20"/>
  <c r="D272" i="20"/>
  <c r="D273" i="20"/>
  <c r="D274" i="20"/>
  <c r="D275" i="20"/>
  <c r="D277" i="20"/>
  <c r="D278" i="20"/>
  <c r="D279" i="20"/>
  <c r="D280" i="20"/>
  <c r="D281" i="20"/>
  <c r="D282" i="20"/>
  <c r="D283" i="20"/>
  <c r="D284" i="20"/>
  <c r="D285" i="20"/>
  <c r="D286" i="20"/>
  <c r="D287" i="20"/>
  <c r="D288" i="20"/>
  <c r="D289" i="20"/>
  <c r="D290" i="20"/>
  <c r="D291" i="20"/>
  <c r="D292" i="20"/>
  <c r="D293" i="20"/>
  <c r="D294" i="20"/>
  <c r="D295" i="20"/>
  <c r="D296" i="20"/>
  <c r="D297" i="20"/>
  <c r="D298" i="20"/>
  <c r="D299" i="20"/>
  <c r="D300" i="20"/>
  <c r="D301" i="20"/>
  <c r="D302" i="20"/>
  <c r="D303" i="20"/>
  <c r="D304" i="20"/>
  <c r="D305" i="20"/>
  <c r="D306" i="20"/>
  <c r="D307" i="20"/>
  <c r="D308" i="20"/>
  <c r="D309" i="20"/>
  <c r="D310" i="20"/>
  <c r="D311" i="20"/>
  <c r="D312" i="20"/>
  <c r="D313" i="20"/>
  <c r="D314" i="20"/>
  <c r="D315" i="20"/>
  <c r="D316" i="20"/>
  <c r="D317" i="20"/>
  <c r="D318" i="20"/>
  <c r="D319" i="20"/>
  <c r="D320" i="20"/>
  <c r="D321" i="20"/>
  <c r="D322" i="20"/>
  <c r="D323" i="20"/>
  <c r="D324" i="20"/>
  <c r="D325" i="20"/>
  <c r="D326" i="20"/>
  <c r="D327" i="20"/>
  <c r="D328" i="20"/>
  <c r="D329" i="20"/>
  <c r="D330" i="20"/>
  <c r="D332" i="20"/>
  <c r="D333" i="20"/>
  <c r="D334" i="20"/>
  <c r="D335" i="20"/>
  <c r="D336" i="20"/>
  <c r="D337" i="20"/>
  <c r="D338" i="20"/>
  <c r="D343" i="20"/>
  <c r="D344" i="20"/>
  <c r="D345" i="20"/>
  <c r="D346" i="20"/>
  <c r="D347" i="20"/>
  <c r="D348" i="20"/>
  <c r="D349" i="20"/>
  <c r="D350" i="20"/>
  <c r="D351" i="20"/>
  <c r="D352" i="20"/>
  <c r="D353" i="20"/>
  <c r="D354" i="20"/>
  <c r="D355" i="20"/>
  <c r="D356" i="20"/>
  <c r="D357" i="20"/>
  <c r="D358" i="20"/>
  <c r="D359" i="20"/>
  <c r="D360" i="20"/>
  <c r="D361" i="20"/>
  <c r="D362" i="20"/>
  <c r="D363" i="20"/>
  <c r="D364" i="20"/>
  <c r="D365" i="20"/>
  <c r="D366" i="20"/>
  <c r="D367" i="20"/>
  <c r="D368" i="20"/>
  <c r="D369" i="20"/>
  <c r="D370" i="20"/>
  <c r="D371" i="20"/>
  <c r="D372" i="20"/>
  <c r="D373" i="20"/>
  <c r="D374" i="20"/>
  <c r="D375" i="20"/>
  <c r="D376" i="20"/>
  <c r="D377" i="20"/>
  <c r="D378" i="20"/>
  <c r="D379" i="20"/>
  <c r="D380" i="20"/>
  <c r="D381" i="20"/>
  <c r="D382" i="20"/>
  <c r="D383" i="20"/>
  <c r="D384" i="20"/>
  <c r="D385" i="20"/>
  <c r="D386" i="20"/>
  <c r="D387" i="20"/>
  <c r="D388" i="20"/>
  <c r="D389" i="20"/>
  <c r="D390" i="20"/>
  <c r="D391" i="20"/>
  <c r="D392" i="20"/>
  <c r="D393" i="20"/>
  <c r="D394" i="20"/>
  <c r="D395" i="20"/>
  <c r="D396" i="20"/>
  <c r="D397" i="20"/>
  <c r="D398" i="20"/>
  <c r="D399" i="20"/>
  <c r="D400" i="20"/>
  <c r="D401" i="20"/>
  <c r="D402" i="20"/>
  <c r="D403" i="20"/>
  <c r="D404" i="20"/>
  <c r="D405" i="20"/>
  <c r="D406" i="20"/>
  <c r="D407" i="20"/>
  <c r="D408" i="20"/>
  <c r="D409" i="20"/>
  <c r="D410" i="20"/>
  <c r="D411" i="20"/>
  <c r="D412" i="20"/>
  <c r="D413" i="20"/>
  <c r="D414" i="20"/>
  <c r="D415" i="20"/>
  <c r="D416" i="20"/>
  <c r="D417" i="20"/>
  <c r="D419" i="20"/>
  <c r="D420" i="20"/>
  <c r="D421" i="20"/>
  <c r="D422" i="20"/>
  <c r="D423" i="20"/>
  <c r="D424" i="20"/>
  <c r="D425" i="20"/>
  <c r="D426" i="20"/>
  <c r="D427" i="20"/>
  <c r="D428" i="20"/>
  <c r="D429" i="20"/>
  <c r="D430" i="20"/>
  <c r="D431" i="20"/>
  <c r="D432" i="20"/>
  <c r="D433" i="20"/>
  <c r="D434" i="20"/>
  <c r="D436" i="20"/>
  <c r="D437" i="20"/>
  <c r="D438" i="20"/>
  <c r="D439" i="20"/>
  <c r="D440" i="20"/>
  <c r="D441" i="20"/>
  <c r="D442" i="20"/>
  <c r="D443" i="20"/>
  <c r="D444" i="20"/>
  <c r="D445" i="20"/>
  <c r="D446" i="20"/>
  <c r="D447" i="20"/>
  <c r="D448" i="20"/>
  <c r="D449" i="20"/>
  <c r="D450" i="20"/>
  <c r="D451" i="20"/>
  <c r="D452" i="20"/>
  <c r="D454" i="20"/>
  <c r="D455" i="20"/>
  <c r="D456" i="20"/>
  <c r="D457" i="20"/>
  <c r="D458" i="20"/>
  <c r="D459" i="20"/>
  <c r="D460" i="20"/>
  <c r="D461" i="20"/>
  <c r="D462" i="20"/>
  <c r="D463" i="20"/>
  <c r="D464" i="20"/>
  <c r="D465" i="20"/>
  <c r="D466" i="20"/>
  <c r="D468" i="20"/>
  <c r="D469" i="20"/>
  <c r="D470" i="20"/>
  <c r="D471" i="20"/>
  <c r="D472" i="20"/>
  <c r="D473" i="20"/>
  <c r="D474" i="20"/>
  <c r="D475" i="20"/>
  <c r="D476" i="20"/>
  <c r="D477" i="20"/>
  <c r="D478" i="20"/>
  <c r="D479" i="20"/>
  <c r="D480" i="20"/>
  <c r="D481" i="20"/>
  <c r="D483" i="20"/>
  <c r="D484" i="20"/>
  <c r="D485" i="20"/>
  <c r="D486" i="20"/>
  <c r="D487" i="20"/>
  <c r="D488" i="20"/>
  <c r="D489" i="20"/>
  <c r="D490" i="20"/>
  <c r="D491" i="20"/>
  <c r="D492" i="20"/>
  <c r="D493" i="20"/>
  <c r="D494" i="20"/>
  <c r="D495" i="20"/>
  <c r="D496" i="20"/>
  <c r="D497" i="20"/>
  <c r="D498" i="20"/>
  <c r="D499" i="20"/>
  <c r="D500" i="20"/>
  <c r="D501" i="20"/>
  <c r="D502" i="20"/>
  <c r="D503" i="20"/>
  <c r="D504" i="20"/>
  <c r="D507" i="20"/>
  <c r="D509" i="20"/>
  <c r="D510" i="20"/>
  <c r="D511" i="20"/>
  <c r="D512" i="20"/>
  <c r="D513" i="20"/>
  <c r="D514" i="20"/>
  <c r="D515" i="20"/>
  <c r="D516" i="20"/>
  <c r="D517" i="20"/>
  <c r="D518" i="20"/>
  <c r="D519" i="20"/>
  <c r="D520" i="20"/>
  <c r="D521" i="20"/>
  <c r="D522" i="20"/>
  <c r="D523" i="20"/>
  <c r="D524" i="20"/>
  <c r="D525" i="20"/>
  <c r="D526" i="20"/>
  <c r="D527" i="20"/>
  <c r="D528" i="20"/>
  <c r="D529" i="20"/>
  <c r="D530" i="20"/>
  <c r="D531" i="20"/>
  <c r="D532" i="20"/>
  <c r="D533" i="20"/>
  <c r="D535" i="20"/>
  <c r="D536" i="20"/>
  <c r="D537" i="20"/>
  <c r="D538" i="20"/>
  <c r="D539" i="20"/>
  <c r="D540" i="20"/>
  <c r="D541" i="20"/>
  <c r="D542" i="20"/>
  <c r="D543" i="20"/>
  <c r="D544" i="20"/>
  <c r="D545" i="20"/>
  <c r="D546" i="20"/>
  <c r="D547" i="20"/>
  <c r="D548" i="20"/>
  <c r="D549" i="20"/>
  <c r="D550"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C227" i="20"/>
  <c r="C228" i="20"/>
  <c r="C229" i="20"/>
  <c r="C230" i="20"/>
  <c r="C231" i="20"/>
  <c r="C232" i="20"/>
  <c r="C233" i="20"/>
  <c r="C234" i="20"/>
  <c r="C235" i="20"/>
  <c r="C236" i="20"/>
  <c r="C237" i="20"/>
  <c r="C238" i="20"/>
  <c r="C239" i="20"/>
  <c r="C240" i="20"/>
  <c r="C241" i="20"/>
  <c r="C242" i="20"/>
  <c r="C243" i="20"/>
  <c r="C244" i="20"/>
  <c r="C245" i="20"/>
  <c r="C246" i="20"/>
  <c r="C247" i="20"/>
  <c r="C248" i="20"/>
  <c r="C249" i="20"/>
  <c r="C250" i="20"/>
  <c r="C251" i="20"/>
  <c r="C252" i="20"/>
  <c r="C253" i="20"/>
  <c r="C254" i="20"/>
  <c r="C255" i="20"/>
  <c r="C256" i="20"/>
  <c r="C257" i="20"/>
  <c r="C258" i="20"/>
  <c r="C259" i="20"/>
  <c r="C260" i="20"/>
  <c r="C261" i="20"/>
  <c r="C262" i="20"/>
  <c r="C263" i="20"/>
  <c r="C264" i="20"/>
  <c r="C265" i="20"/>
  <c r="C266" i="20"/>
  <c r="C267" i="20"/>
  <c r="C268" i="20"/>
  <c r="C269" i="20"/>
  <c r="C270" i="20"/>
  <c r="C271" i="20"/>
  <c r="C272" i="20"/>
  <c r="C273" i="20"/>
  <c r="C274" i="20"/>
  <c r="C275" i="20"/>
  <c r="C276" i="20"/>
  <c r="C277" i="20"/>
  <c r="C278" i="20"/>
  <c r="C279" i="20"/>
  <c r="C280" i="20"/>
  <c r="C281" i="20"/>
  <c r="C282" i="20"/>
  <c r="C283" i="20"/>
  <c r="C284" i="20"/>
  <c r="C285" i="20"/>
  <c r="C286" i="20"/>
  <c r="C287" i="20"/>
  <c r="C288" i="20"/>
  <c r="C289" i="20"/>
  <c r="C290" i="20"/>
  <c r="C291" i="20"/>
  <c r="C292" i="20"/>
  <c r="C293" i="20"/>
  <c r="C294" i="20"/>
  <c r="C295" i="20"/>
  <c r="C296" i="20"/>
  <c r="C297" i="20"/>
  <c r="C298" i="20"/>
  <c r="C299" i="20"/>
  <c r="C300" i="20"/>
  <c r="C301" i="20"/>
  <c r="C302" i="20"/>
  <c r="C303" i="20"/>
  <c r="C304" i="20"/>
  <c r="C305" i="20"/>
  <c r="C306" i="20"/>
  <c r="C307" i="20"/>
  <c r="C308" i="20"/>
  <c r="C309" i="20"/>
  <c r="C310" i="20"/>
  <c r="C311" i="20"/>
  <c r="C312" i="20"/>
  <c r="C313" i="20"/>
  <c r="C314" i="20"/>
  <c r="C315" i="20"/>
  <c r="C316" i="20"/>
  <c r="C317" i="20"/>
  <c r="C318" i="20"/>
  <c r="C319" i="20"/>
  <c r="C320" i="20"/>
  <c r="C321" i="20"/>
  <c r="C322" i="20"/>
  <c r="C323" i="20"/>
  <c r="C324" i="20"/>
  <c r="C325" i="20"/>
  <c r="C326" i="20"/>
  <c r="C327" i="20"/>
  <c r="C328" i="20"/>
  <c r="C329" i="20"/>
  <c r="C330" i="20"/>
  <c r="C331" i="20"/>
  <c r="C332" i="20"/>
  <c r="C333" i="20"/>
  <c r="C334" i="20"/>
  <c r="C335" i="20"/>
  <c r="C336" i="20"/>
  <c r="C337" i="20"/>
  <c r="C338" i="20"/>
  <c r="C339" i="20"/>
  <c r="C340" i="20"/>
  <c r="C341" i="20"/>
  <c r="C342" i="20"/>
  <c r="C343" i="20"/>
  <c r="C344" i="20"/>
  <c r="C345" i="20"/>
  <c r="C346" i="20"/>
  <c r="C347" i="20"/>
  <c r="C348" i="20"/>
  <c r="C349" i="20"/>
  <c r="C350" i="20"/>
  <c r="C351" i="20"/>
  <c r="C352" i="20"/>
  <c r="C353" i="20"/>
  <c r="C354" i="20"/>
  <c r="C355" i="20"/>
  <c r="C356" i="20"/>
  <c r="C357" i="20"/>
  <c r="C358" i="20"/>
  <c r="C359" i="20"/>
  <c r="C360" i="20"/>
  <c r="C361" i="20"/>
  <c r="C362" i="20"/>
  <c r="C363" i="20"/>
  <c r="C364" i="20"/>
  <c r="C365" i="20"/>
  <c r="C366" i="20"/>
  <c r="C367" i="20"/>
  <c r="C368" i="20"/>
  <c r="C369" i="20"/>
  <c r="C370" i="20"/>
  <c r="C371" i="20"/>
  <c r="C372" i="20"/>
  <c r="C373" i="20"/>
  <c r="C374" i="20"/>
  <c r="C375" i="20"/>
  <c r="C376" i="20"/>
  <c r="C377" i="20"/>
  <c r="C378" i="20"/>
  <c r="C379" i="20"/>
  <c r="C380" i="20"/>
  <c r="C381" i="20"/>
  <c r="C382" i="20"/>
  <c r="C383" i="20"/>
  <c r="C384" i="20"/>
  <c r="C385" i="20"/>
  <c r="C386" i="20"/>
  <c r="C387" i="20"/>
  <c r="C388" i="20"/>
  <c r="C389" i="20"/>
  <c r="C390" i="20"/>
  <c r="C391" i="20"/>
  <c r="C392" i="20"/>
  <c r="C393" i="20"/>
  <c r="C394" i="20"/>
  <c r="C395" i="20"/>
  <c r="C396" i="20"/>
  <c r="C397" i="20"/>
  <c r="C398" i="20"/>
  <c r="C399" i="20"/>
  <c r="C400" i="20"/>
  <c r="C401" i="20"/>
  <c r="C402" i="20"/>
  <c r="C403" i="20"/>
  <c r="C404" i="20"/>
  <c r="C405" i="20"/>
  <c r="C406" i="20"/>
  <c r="C407" i="20"/>
  <c r="C408" i="20"/>
  <c r="C409" i="20"/>
  <c r="C410" i="20"/>
  <c r="C411" i="20"/>
  <c r="C412" i="20"/>
  <c r="C413" i="20"/>
  <c r="C414" i="20"/>
  <c r="C415" i="20"/>
  <c r="C416" i="20"/>
  <c r="C417" i="20"/>
  <c r="C418" i="20"/>
  <c r="C419" i="20"/>
  <c r="C420" i="20"/>
  <c r="C421" i="20"/>
  <c r="C422" i="20"/>
  <c r="C423" i="20"/>
  <c r="C424" i="20"/>
  <c r="C425" i="20"/>
  <c r="C426" i="20"/>
  <c r="C427" i="20"/>
  <c r="C428" i="20"/>
  <c r="C429" i="20"/>
  <c r="C430" i="20"/>
  <c r="C431" i="20"/>
  <c r="C432" i="20"/>
  <c r="C433" i="20"/>
  <c r="C434" i="20"/>
  <c r="C435" i="20"/>
  <c r="C436" i="20"/>
  <c r="C437" i="20"/>
  <c r="C438" i="20"/>
  <c r="C439" i="20"/>
  <c r="C440" i="20"/>
  <c r="C441" i="20"/>
  <c r="C442" i="20"/>
  <c r="C443" i="20"/>
  <c r="C444" i="20"/>
  <c r="C445" i="20"/>
  <c r="C446" i="20"/>
  <c r="C447" i="20"/>
  <c r="C448" i="20"/>
  <c r="C449" i="20"/>
  <c r="C450" i="20"/>
  <c r="C451" i="20"/>
  <c r="C452" i="20"/>
  <c r="C453" i="20"/>
  <c r="C454" i="20"/>
  <c r="C455" i="20"/>
  <c r="C456" i="20"/>
  <c r="C457" i="20"/>
  <c r="C458" i="20"/>
  <c r="C459" i="20"/>
  <c r="C460" i="20"/>
  <c r="C461" i="20"/>
  <c r="C462" i="20"/>
  <c r="C463" i="20"/>
  <c r="C464" i="20"/>
  <c r="C465" i="20"/>
  <c r="C466" i="20"/>
  <c r="C467" i="20"/>
  <c r="C468" i="20"/>
  <c r="C469" i="20"/>
  <c r="C470" i="20"/>
  <c r="C471" i="20"/>
  <c r="C472" i="20"/>
  <c r="C473" i="20"/>
  <c r="C474" i="20"/>
  <c r="C475" i="20"/>
  <c r="C476" i="20"/>
  <c r="C477" i="20"/>
  <c r="C478" i="20"/>
  <c r="C479" i="20"/>
  <c r="C480" i="20"/>
  <c r="C481" i="20"/>
  <c r="C482" i="20"/>
  <c r="C483" i="20"/>
  <c r="C484" i="20"/>
  <c r="C485" i="20"/>
  <c r="C486" i="20"/>
  <c r="C487" i="20"/>
  <c r="C488" i="20"/>
  <c r="C489" i="20"/>
  <c r="C490" i="20"/>
  <c r="C491" i="20"/>
  <c r="C492" i="20"/>
  <c r="C493" i="20"/>
  <c r="C494" i="20"/>
  <c r="C495" i="20"/>
  <c r="C496" i="20"/>
  <c r="C497" i="20"/>
  <c r="C498" i="20"/>
  <c r="C499" i="20"/>
  <c r="C500" i="20"/>
  <c r="C501" i="20"/>
  <c r="C502" i="20"/>
  <c r="C503" i="20"/>
  <c r="C504" i="20"/>
  <c r="C505" i="20"/>
  <c r="C506" i="20"/>
  <c r="C507" i="20"/>
  <c r="C508" i="20"/>
  <c r="C509" i="20"/>
  <c r="C510" i="20"/>
  <c r="C511" i="20"/>
  <c r="C512" i="20"/>
  <c r="C513" i="20"/>
  <c r="C514" i="20"/>
  <c r="C515" i="20"/>
  <c r="C516" i="20"/>
  <c r="C517" i="20"/>
  <c r="C518" i="20"/>
  <c r="C519" i="20"/>
  <c r="C520" i="20"/>
  <c r="C521" i="20"/>
  <c r="C522" i="20"/>
  <c r="C523" i="20"/>
  <c r="C524" i="20"/>
  <c r="C525" i="20"/>
  <c r="C526" i="20"/>
  <c r="C527" i="20"/>
  <c r="C528" i="20"/>
  <c r="C529" i="20"/>
  <c r="C530" i="20"/>
  <c r="C531" i="20"/>
  <c r="C532" i="20"/>
  <c r="C533" i="20"/>
  <c r="C534" i="20"/>
  <c r="C535" i="20"/>
  <c r="C536" i="20"/>
  <c r="C537" i="20"/>
  <c r="C538" i="20"/>
  <c r="C539" i="20"/>
  <c r="C540" i="20"/>
  <c r="C541" i="20"/>
  <c r="C542" i="20"/>
  <c r="C543" i="20"/>
  <c r="C544" i="20"/>
  <c r="C545" i="20"/>
  <c r="C546" i="20"/>
  <c r="C547" i="20"/>
  <c r="C548" i="20"/>
  <c r="C549" i="20"/>
  <c r="C550" i="20"/>
  <c r="C7" i="20"/>
  <c r="A3" i="20"/>
  <c r="A2" i="20"/>
  <c r="X10" i="17" l="1"/>
  <c r="W10" i="17"/>
  <c r="X10" i="16"/>
  <c r="W10" i="16"/>
  <c r="S12" i="16"/>
  <c r="S13" i="16"/>
  <c r="S14" i="16"/>
  <c r="S15" i="16"/>
  <c r="S16" i="16"/>
  <c r="S17" i="16"/>
  <c r="S18" i="16"/>
  <c r="S86" i="16" s="1"/>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44" i="16"/>
  <c r="S45" i="16"/>
  <c r="S46" i="16"/>
  <c r="S47" i="16"/>
  <c r="S48" i="16"/>
  <c r="S49" i="16"/>
  <c r="S50" i="16"/>
  <c r="S51" i="16"/>
  <c r="S52" i="16"/>
  <c r="S53" i="16"/>
  <c r="S54" i="16"/>
  <c r="S55" i="16"/>
  <c r="S56" i="16"/>
  <c r="S57" i="16"/>
  <c r="S58" i="16"/>
  <c r="S59" i="16"/>
  <c r="S60" i="16"/>
  <c r="S61" i="16"/>
  <c r="S62" i="16"/>
  <c r="S63" i="16"/>
  <c r="S64" i="16"/>
  <c r="S65" i="16"/>
  <c r="S66" i="16"/>
  <c r="S67" i="16"/>
  <c r="S68" i="16"/>
  <c r="S69" i="16"/>
  <c r="S70" i="16"/>
  <c r="S71" i="16"/>
  <c r="S72" i="16"/>
  <c r="S73" i="16"/>
  <c r="S74" i="16"/>
  <c r="S75" i="16"/>
  <c r="S76" i="16"/>
  <c r="S77" i="16"/>
  <c r="S78" i="16"/>
  <c r="S79" i="16"/>
  <c r="S80" i="16"/>
  <c r="S81" i="16"/>
  <c r="S82" i="16"/>
  <c r="S83" i="16"/>
  <c r="S84" i="16"/>
  <c r="S85" i="16"/>
  <c r="S11" i="16"/>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54" i="14"/>
  <c r="S55" i="14"/>
  <c r="S56" i="14"/>
  <c r="S57" i="14"/>
  <c r="S58" i="14"/>
  <c r="S59" i="14"/>
  <c r="S60" i="14"/>
  <c r="S61" i="14"/>
  <c r="S62" i="14"/>
  <c r="S63" i="14"/>
  <c r="S64" i="14"/>
  <c r="S65" i="14"/>
  <c r="S66" i="14"/>
  <c r="S67" i="14"/>
  <c r="S68" i="14"/>
  <c r="S69" i="14"/>
  <c r="S70" i="14"/>
  <c r="S71" i="14"/>
  <c r="S72" i="14"/>
  <c r="S73" i="14"/>
  <c r="S74" i="14"/>
  <c r="S75" i="14"/>
  <c r="S76" i="14"/>
  <c r="S77" i="14"/>
  <c r="S78" i="14"/>
  <c r="S79" i="14"/>
  <c r="S80" i="14"/>
  <c r="S81" i="14"/>
  <c r="S82" i="14"/>
  <c r="S83" i="14"/>
  <c r="S84" i="14"/>
  <c r="S85" i="14"/>
  <c r="S11" i="14"/>
  <c r="W10" i="3"/>
  <c r="C59" i="10"/>
  <c r="C56" i="10"/>
  <c r="C57" i="10"/>
  <c r="B10" i="3"/>
  <c r="BY10" i="3"/>
  <c r="BX10" i="3"/>
  <c r="BW10" i="3"/>
  <c r="C97" i="10"/>
  <c r="BX12" i="3"/>
  <c r="BX13" i="3"/>
  <c r="BX14" i="3"/>
  <c r="BX15" i="3"/>
  <c r="BX16" i="3"/>
  <c r="BX17" i="3"/>
  <c r="BX18" i="3"/>
  <c r="BX19" i="3"/>
  <c r="BX20" i="3"/>
  <c r="BX21" i="3"/>
  <c r="BX22" i="3"/>
  <c r="BX23" i="3"/>
  <c r="BX24" i="3"/>
  <c r="BX25" i="3"/>
  <c r="BX26" i="3"/>
  <c r="BX27" i="3"/>
  <c r="BX28" i="3"/>
  <c r="BX29" i="3"/>
  <c r="BX30" i="3"/>
  <c r="BX31" i="3"/>
  <c r="BX32" i="3"/>
  <c r="BX33" i="3"/>
  <c r="BX34" i="3"/>
  <c r="BX35" i="3"/>
  <c r="BX36" i="3"/>
  <c r="BX37" i="3"/>
  <c r="BX38" i="3"/>
  <c r="BX39" i="3"/>
  <c r="BX40" i="3"/>
  <c r="BX41" i="3"/>
  <c r="BX42" i="3"/>
  <c r="BX43" i="3"/>
  <c r="BX44" i="3"/>
  <c r="BX45" i="3"/>
  <c r="BX46" i="3"/>
  <c r="BX47" i="3"/>
  <c r="BX48" i="3"/>
  <c r="BX49" i="3"/>
  <c r="BX50" i="3"/>
  <c r="BX51" i="3"/>
  <c r="BX52" i="3"/>
  <c r="BX53" i="3"/>
  <c r="BX54" i="3"/>
  <c r="BX55" i="3"/>
  <c r="BX56" i="3"/>
  <c r="BX57" i="3"/>
  <c r="BX58" i="3"/>
  <c r="BX59" i="3"/>
  <c r="BX60" i="3"/>
  <c r="BX61" i="3"/>
  <c r="BX62" i="3"/>
  <c r="BX63" i="3"/>
  <c r="BX64" i="3"/>
  <c r="BX65" i="3"/>
  <c r="BX66" i="3"/>
  <c r="BX67" i="3"/>
  <c r="BX68" i="3"/>
  <c r="BX69" i="3"/>
  <c r="BX70" i="3"/>
  <c r="BX71" i="3"/>
  <c r="BX72" i="3"/>
  <c r="BX73" i="3"/>
  <c r="BX74" i="3"/>
  <c r="BX75" i="3"/>
  <c r="BX76" i="3"/>
  <c r="BX77" i="3"/>
  <c r="BX78" i="3"/>
  <c r="BX79" i="3"/>
  <c r="BX80" i="3"/>
  <c r="BX81" i="3"/>
  <c r="BX82" i="3"/>
  <c r="BX83" i="3"/>
  <c r="BX84" i="3"/>
  <c r="BX85" i="3"/>
  <c r="BX11" i="3"/>
  <c r="C99" i="10"/>
  <c r="A86" i="10"/>
  <c r="AP10" i="3"/>
  <c r="C64" i="10"/>
  <c r="C51" i="10"/>
  <c r="U86" i="17"/>
  <c r="T86" i="17"/>
  <c r="R86" i="17"/>
  <c r="Q86" i="17"/>
  <c r="P86" i="17"/>
  <c r="V85" i="17"/>
  <c r="S85" i="17"/>
  <c r="N85" i="17"/>
  <c r="M85" i="17"/>
  <c r="V84" i="17"/>
  <c r="S84" i="17"/>
  <c r="N84" i="17"/>
  <c r="M84" i="17"/>
  <c r="O84" i="17" s="1"/>
  <c r="V83" i="17"/>
  <c r="S83" i="17"/>
  <c r="N83" i="17"/>
  <c r="M83" i="17"/>
  <c r="V82" i="17"/>
  <c r="S82" i="17"/>
  <c r="N82" i="17"/>
  <c r="M82" i="17"/>
  <c r="V81" i="17"/>
  <c r="S81" i="17"/>
  <c r="N81" i="17"/>
  <c r="O81" i="17" s="1"/>
  <c r="M81" i="17"/>
  <c r="V80" i="17"/>
  <c r="S80" i="17"/>
  <c r="N80" i="17"/>
  <c r="M80" i="17"/>
  <c r="O80" i="17" s="1"/>
  <c r="V79" i="17"/>
  <c r="S79" i="17"/>
  <c r="N79" i="17"/>
  <c r="M79" i="17"/>
  <c r="O79" i="17" s="1"/>
  <c r="V78" i="17"/>
  <c r="S78" i="17"/>
  <c r="N78" i="17"/>
  <c r="M78" i="17"/>
  <c r="O78" i="17" s="1"/>
  <c r="V77" i="17"/>
  <c r="S77" i="17"/>
  <c r="N77" i="17"/>
  <c r="M77" i="17"/>
  <c r="V76" i="17"/>
  <c r="S76" i="17"/>
  <c r="N76" i="17"/>
  <c r="M76" i="17"/>
  <c r="O76" i="17" s="1"/>
  <c r="V75" i="17"/>
  <c r="S75" i="17"/>
  <c r="N75" i="17"/>
  <c r="M75" i="17"/>
  <c r="V74" i="17"/>
  <c r="S74" i="17"/>
  <c r="N74" i="17"/>
  <c r="M74" i="17"/>
  <c r="V73" i="17"/>
  <c r="S73" i="17"/>
  <c r="N73" i="17"/>
  <c r="O73" i="17" s="1"/>
  <c r="M73" i="17"/>
  <c r="V72" i="17"/>
  <c r="S72" i="17"/>
  <c r="O72" i="17"/>
  <c r="N72" i="17"/>
  <c r="M72" i="17"/>
  <c r="V71" i="17"/>
  <c r="S71" i="17"/>
  <c r="N71" i="17"/>
  <c r="M71" i="17"/>
  <c r="O71" i="17" s="1"/>
  <c r="V70" i="17"/>
  <c r="S70" i="17"/>
  <c r="N70" i="17"/>
  <c r="M70" i="17"/>
  <c r="O70" i="17" s="1"/>
  <c r="V69" i="17"/>
  <c r="S69" i="17"/>
  <c r="N69" i="17"/>
  <c r="M69" i="17"/>
  <c r="V68" i="17"/>
  <c r="S68" i="17"/>
  <c r="N68" i="17"/>
  <c r="M68" i="17"/>
  <c r="O68" i="17" s="1"/>
  <c r="V67" i="17"/>
  <c r="S67" i="17"/>
  <c r="N67" i="17"/>
  <c r="M67" i="17"/>
  <c r="V66" i="17"/>
  <c r="S66" i="17"/>
  <c r="N66" i="17"/>
  <c r="M66" i="17"/>
  <c r="V65" i="17"/>
  <c r="S65" i="17"/>
  <c r="N65" i="17"/>
  <c r="O65" i="17" s="1"/>
  <c r="M65" i="17"/>
  <c r="V64" i="17"/>
  <c r="S64" i="17"/>
  <c r="N64" i="17"/>
  <c r="M64" i="17"/>
  <c r="O64" i="17" s="1"/>
  <c r="V63" i="17"/>
  <c r="S63" i="17"/>
  <c r="N63" i="17"/>
  <c r="M63" i="17"/>
  <c r="O63" i="17" s="1"/>
  <c r="V62" i="17"/>
  <c r="S62" i="17"/>
  <c r="N62" i="17"/>
  <c r="M62" i="17"/>
  <c r="O62" i="17" s="1"/>
  <c r="V61" i="17"/>
  <c r="S61" i="17"/>
  <c r="N61" i="17"/>
  <c r="M61" i="17"/>
  <c r="V60" i="17"/>
  <c r="S60" i="17"/>
  <c r="N60" i="17"/>
  <c r="O60" i="17" s="1"/>
  <c r="M60" i="17"/>
  <c r="V59" i="17"/>
  <c r="S59" i="17"/>
  <c r="N59" i="17"/>
  <c r="M59" i="17"/>
  <c r="V58" i="17"/>
  <c r="S58" i="17"/>
  <c r="N58" i="17"/>
  <c r="M58" i="17"/>
  <c r="V57" i="17"/>
  <c r="S57" i="17"/>
  <c r="N57" i="17"/>
  <c r="O57" i="17" s="1"/>
  <c r="M57" i="17"/>
  <c r="V56" i="17"/>
  <c r="S56" i="17"/>
  <c r="O56" i="17"/>
  <c r="N56" i="17"/>
  <c r="M56" i="17"/>
  <c r="V55" i="17"/>
  <c r="S55" i="17"/>
  <c r="N55" i="17"/>
  <c r="M55" i="17"/>
  <c r="V54" i="17"/>
  <c r="S54" i="17"/>
  <c r="N54" i="17"/>
  <c r="M54" i="17"/>
  <c r="O54" i="17" s="1"/>
  <c r="V53" i="17"/>
  <c r="S53" i="17"/>
  <c r="N53" i="17"/>
  <c r="O53" i="17" s="1"/>
  <c r="M53" i="17"/>
  <c r="V52" i="17"/>
  <c r="S52" i="17"/>
  <c r="N52" i="17"/>
  <c r="M52" i="17"/>
  <c r="O52" i="17" s="1"/>
  <c r="V51" i="17"/>
  <c r="S51" i="17"/>
  <c r="N51" i="17"/>
  <c r="M51" i="17"/>
  <c r="O51" i="17" s="1"/>
  <c r="V50" i="17"/>
  <c r="S50" i="17"/>
  <c r="N50" i="17"/>
  <c r="M50" i="17"/>
  <c r="V49" i="17"/>
  <c r="S49" i="17"/>
  <c r="N49" i="17"/>
  <c r="M49" i="17"/>
  <c r="V48" i="17"/>
  <c r="S48" i="17"/>
  <c r="N48" i="17"/>
  <c r="M48" i="17"/>
  <c r="O48" i="17" s="1"/>
  <c r="V47" i="17"/>
  <c r="S47" i="17"/>
  <c r="N47" i="17"/>
  <c r="M47" i="17"/>
  <c r="O47" i="17" s="1"/>
  <c r="V46" i="17"/>
  <c r="S46" i="17"/>
  <c r="N46" i="17"/>
  <c r="M46" i="17"/>
  <c r="O46" i="17" s="1"/>
  <c r="V45" i="17"/>
  <c r="S45" i="17"/>
  <c r="N45" i="17"/>
  <c r="M45" i="17"/>
  <c r="V44" i="17"/>
  <c r="S44" i="17"/>
  <c r="N44" i="17"/>
  <c r="O44" i="17" s="1"/>
  <c r="M44" i="17"/>
  <c r="V43" i="17"/>
  <c r="S43" i="17"/>
  <c r="N43" i="17"/>
  <c r="M43" i="17"/>
  <c r="V42" i="17"/>
  <c r="S42" i="17"/>
  <c r="N42" i="17"/>
  <c r="M42" i="17"/>
  <c r="V41" i="17"/>
  <c r="S41" i="17"/>
  <c r="N41" i="17"/>
  <c r="O41" i="17" s="1"/>
  <c r="M41" i="17"/>
  <c r="V40" i="17"/>
  <c r="S40" i="17"/>
  <c r="O40" i="17"/>
  <c r="N40" i="17"/>
  <c r="M40" i="17"/>
  <c r="V39" i="17"/>
  <c r="S39" i="17"/>
  <c r="N39" i="17"/>
  <c r="M39" i="17"/>
  <c r="O39" i="17" s="1"/>
  <c r="V38" i="17"/>
  <c r="S38" i="17"/>
  <c r="N38" i="17"/>
  <c r="M38" i="17"/>
  <c r="O38" i="17" s="1"/>
  <c r="V37" i="17"/>
  <c r="S37" i="17"/>
  <c r="N37" i="17"/>
  <c r="M37" i="17"/>
  <c r="V36" i="17"/>
  <c r="S36" i="17"/>
  <c r="N36" i="17"/>
  <c r="M36" i="17"/>
  <c r="O36" i="17" s="1"/>
  <c r="V35" i="17"/>
  <c r="S35" i="17"/>
  <c r="N35" i="17"/>
  <c r="M35" i="17"/>
  <c r="O35" i="17" s="1"/>
  <c r="V34" i="17"/>
  <c r="S34" i="17"/>
  <c r="N34" i="17"/>
  <c r="M34" i="17"/>
  <c r="O34" i="17" s="1"/>
  <c r="V33" i="17"/>
  <c r="S33" i="17"/>
  <c r="N33" i="17"/>
  <c r="M33" i="17"/>
  <c r="V32" i="17"/>
  <c r="S32" i="17"/>
  <c r="N32" i="17"/>
  <c r="M32" i="17"/>
  <c r="O32" i="17" s="1"/>
  <c r="V31" i="17"/>
  <c r="S31" i="17"/>
  <c r="N31" i="17"/>
  <c r="M31" i="17"/>
  <c r="O31" i="17" s="1"/>
  <c r="V30" i="17"/>
  <c r="S30" i="17"/>
  <c r="N30" i="17"/>
  <c r="M30" i="17"/>
  <c r="O30" i="17" s="1"/>
  <c r="V29" i="17"/>
  <c r="S29" i="17"/>
  <c r="N29" i="17"/>
  <c r="M29" i="17"/>
  <c r="V28" i="17"/>
  <c r="S28" i="17"/>
  <c r="N28" i="17"/>
  <c r="O28" i="17" s="1"/>
  <c r="M28" i="17"/>
  <c r="V27" i="17"/>
  <c r="S27" i="17"/>
  <c r="N27" i="17"/>
  <c r="M27" i="17"/>
  <c r="V26" i="17"/>
  <c r="S26" i="17"/>
  <c r="N26" i="17"/>
  <c r="M26" i="17"/>
  <c r="V25" i="17"/>
  <c r="S25" i="17"/>
  <c r="N25" i="17"/>
  <c r="O25" i="17" s="1"/>
  <c r="M25" i="17"/>
  <c r="V24" i="17"/>
  <c r="S24" i="17"/>
  <c r="O24" i="17"/>
  <c r="N24" i="17"/>
  <c r="M24" i="17"/>
  <c r="V23" i="17"/>
  <c r="S23" i="17"/>
  <c r="N23" i="17"/>
  <c r="M23" i="17"/>
  <c r="O23" i="17" s="1"/>
  <c r="V22" i="17"/>
  <c r="S22" i="17"/>
  <c r="N22" i="17"/>
  <c r="M22" i="17"/>
  <c r="O22" i="17" s="1"/>
  <c r="V21" i="17"/>
  <c r="S21" i="17"/>
  <c r="N21" i="17"/>
  <c r="M21" i="17"/>
  <c r="V20" i="17"/>
  <c r="S20" i="17"/>
  <c r="N20" i="17"/>
  <c r="M20" i="17"/>
  <c r="O20" i="17" s="1"/>
  <c r="V19" i="17"/>
  <c r="S19" i="17"/>
  <c r="N19" i="17"/>
  <c r="M19" i="17"/>
  <c r="O19" i="17" s="1"/>
  <c r="V18" i="17"/>
  <c r="S18" i="17"/>
  <c r="N18" i="17"/>
  <c r="M18" i="17"/>
  <c r="O18" i="17" s="1"/>
  <c r="V17" i="17"/>
  <c r="S17" i="17"/>
  <c r="N17" i="17"/>
  <c r="M17" i="17"/>
  <c r="V16" i="17"/>
  <c r="S16" i="17"/>
  <c r="N16" i="17"/>
  <c r="M16" i="17"/>
  <c r="O16" i="17" s="1"/>
  <c r="V15" i="17"/>
  <c r="S15" i="17"/>
  <c r="N15" i="17"/>
  <c r="M15" i="17"/>
  <c r="O15" i="17" s="1"/>
  <c r="V14" i="17"/>
  <c r="S14" i="17"/>
  <c r="N14" i="17"/>
  <c r="M14" i="17"/>
  <c r="O14" i="17" s="1"/>
  <c r="V13" i="17"/>
  <c r="S13" i="17"/>
  <c r="N13" i="17"/>
  <c r="M13" i="17"/>
  <c r="V12" i="17"/>
  <c r="S12" i="17"/>
  <c r="N12" i="17"/>
  <c r="M12" i="17"/>
  <c r="O12" i="17" s="1"/>
  <c r="V11" i="17"/>
  <c r="S11" i="17"/>
  <c r="S86" i="17" s="1"/>
  <c r="N11" i="17"/>
  <c r="M11" i="17"/>
  <c r="U86" i="16"/>
  <c r="T86" i="16"/>
  <c r="R86" i="16"/>
  <c r="Q86" i="16"/>
  <c r="P86" i="16"/>
  <c r="V85" i="16"/>
  <c r="N85" i="16"/>
  <c r="M85" i="16"/>
  <c r="O85" i="16" s="1"/>
  <c r="V84" i="16"/>
  <c r="N84" i="16"/>
  <c r="M84" i="16"/>
  <c r="V83" i="16"/>
  <c r="N83" i="16"/>
  <c r="M83" i="16"/>
  <c r="O83" i="16" s="1"/>
  <c r="V82" i="16"/>
  <c r="N82" i="16"/>
  <c r="M82" i="16"/>
  <c r="O82" i="16" s="1"/>
  <c r="V81" i="16"/>
  <c r="N81" i="16"/>
  <c r="M81" i="16"/>
  <c r="V80" i="16"/>
  <c r="N80" i="16"/>
  <c r="O80" i="16" s="1"/>
  <c r="M80" i="16"/>
  <c r="V79" i="16"/>
  <c r="N79" i="16"/>
  <c r="O79" i="16" s="1"/>
  <c r="M79" i="16"/>
  <c r="V78" i="16"/>
  <c r="N78" i="16"/>
  <c r="O78" i="16" s="1"/>
  <c r="M78" i="16"/>
  <c r="V77" i="16"/>
  <c r="N77" i="16"/>
  <c r="M77" i="16"/>
  <c r="V76" i="16"/>
  <c r="N76" i="16"/>
  <c r="M76" i="16"/>
  <c r="V75" i="16"/>
  <c r="N75" i="16"/>
  <c r="M75" i="16"/>
  <c r="O75" i="16" s="1"/>
  <c r="V74" i="16"/>
  <c r="N74" i="16"/>
  <c r="M74" i="16"/>
  <c r="O74" i="16" s="1"/>
  <c r="V73" i="16"/>
  <c r="N73" i="16"/>
  <c r="M73" i="16"/>
  <c r="O73" i="16" s="1"/>
  <c r="V72" i="16"/>
  <c r="N72" i="16"/>
  <c r="M72" i="16"/>
  <c r="O72" i="16" s="1"/>
  <c r="V71" i="16"/>
  <c r="N71" i="16"/>
  <c r="O71" i="16" s="1"/>
  <c r="M71" i="16"/>
  <c r="V70" i="16"/>
  <c r="N70" i="16"/>
  <c r="O70" i="16" s="1"/>
  <c r="M70" i="16"/>
  <c r="V69" i="16"/>
  <c r="N69" i="16"/>
  <c r="M69" i="16"/>
  <c r="V68" i="16"/>
  <c r="N68" i="16"/>
  <c r="M68" i="16"/>
  <c r="V67" i="16"/>
  <c r="N67" i="16"/>
  <c r="M67" i="16"/>
  <c r="O67" i="16" s="1"/>
  <c r="V66" i="16"/>
  <c r="N66" i="16"/>
  <c r="M66" i="16"/>
  <c r="O66" i="16" s="1"/>
  <c r="V65" i="16"/>
  <c r="N65" i="16"/>
  <c r="M65" i="16"/>
  <c r="O65" i="16" s="1"/>
  <c r="V64" i="16"/>
  <c r="N64" i="16"/>
  <c r="M64" i="16"/>
  <c r="O64" i="16" s="1"/>
  <c r="V63" i="16"/>
  <c r="N63" i="16"/>
  <c r="O63" i="16" s="1"/>
  <c r="M63" i="16"/>
  <c r="V62" i="16"/>
  <c r="N62" i="16"/>
  <c r="O62" i="16" s="1"/>
  <c r="M62" i="16"/>
  <c r="V61" i="16"/>
  <c r="N61" i="16"/>
  <c r="M61" i="16"/>
  <c r="V60" i="16"/>
  <c r="N60" i="16"/>
  <c r="M60" i="16"/>
  <c r="V59" i="16"/>
  <c r="O59" i="16"/>
  <c r="N59" i="16"/>
  <c r="M59" i="16"/>
  <c r="V58" i="16"/>
  <c r="N58" i="16"/>
  <c r="M58" i="16"/>
  <c r="O58" i="16" s="1"/>
  <c r="V57" i="16"/>
  <c r="N57" i="16"/>
  <c r="M57" i="16"/>
  <c r="O57" i="16" s="1"/>
  <c r="V56" i="16"/>
  <c r="N56" i="16"/>
  <c r="M56" i="16"/>
  <c r="O56" i="16" s="1"/>
  <c r="V55" i="16"/>
  <c r="N55" i="16"/>
  <c r="O55" i="16" s="1"/>
  <c r="M55" i="16"/>
  <c r="V54" i="16"/>
  <c r="N54" i="16"/>
  <c r="O54" i="16" s="1"/>
  <c r="M54" i="16"/>
  <c r="V53" i="16"/>
  <c r="N53" i="16"/>
  <c r="M53" i="16"/>
  <c r="V52" i="16"/>
  <c r="N52" i="16"/>
  <c r="M52" i="16"/>
  <c r="V51" i="16"/>
  <c r="N51" i="16"/>
  <c r="M51" i="16"/>
  <c r="O51" i="16" s="1"/>
  <c r="V50" i="16"/>
  <c r="N50" i="16"/>
  <c r="M50" i="16"/>
  <c r="O50" i="16" s="1"/>
  <c r="V49" i="16"/>
  <c r="N49" i="16"/>
  <c r="M49" i="16"/>
  <c r="O49" i="16" s="1"/>
  <c r="V48" i="16"/>
  <c r="N48" i="16"/>
  <c r="O48" i="16" s="1"/>
  <c r="M48" i="16"/>
  <c r="V47" i="16"/>
  <c r="N47" i="16"/>
  <c r="O47" i="16" s="1"/>
  <c r="M47" i="16"/>
  <c r="V46" i="16"/>
  <c r="N46" i="16"/>
  <c r="O46" i="16" s="1"/>
  <c r="M46" i="16"/>
  <c r="V45" i="16"/>
  <c r="N45" i="16"/>
  <c r="M45" i="16"/>
  <c r="V44" i="16"/>
  <c r="N44" i="16"/>
  <c r="M44" i="16"/>
  <c r="V43" i="16"/>
  <c r="N43" i="16"/>
  <c r="M43" i="16"/>
  <c r="O43" i="16" s="1"/>
  <c r="V42" i="16"/>
  <c r="N42" i="16"/>
  <c r="M42" i="16"/>
  <c r="O42" i="16" s="1"/>
  <c r="V41" i="16"/>
  <c r="N41" i="16"/>
  <c r="M41" i="16"/>
  <c r="O41" i="16" s="1"/>
  <c r="V40" i="16"/>
  <c r="N40" i="16"/>
  <c r="M40" i="16"/>
  <c r="O40" i="16" s="1"/>
  <c r="V39" i="16"/>
  <c r="N39" i="16"/>
  <c r="M39" i="16"/>
  <c r="V38" i="16"/>
  <c r="N38" i="16"/>
  <c r="M38" i="16"/>
  <c r="V37" i="16"/>
  <c r="N37" i="16"/>
  <c r="M37" i="16"/>
  <c r="O37" i="16" s="1"/>
  <c r="V36" i="16"/>
  <c r="N36" i="16"/>
  <c r="M36" i="16"/>
  <c r="O36" i="16" s="1"/>
  <c r="V35" i="16"/>
  <c r="N35" i="16"/>
  <c r="O35" i="16" s="1"/>
  <c r="M35" i="16"/>
  <c r="V34" i="16"/>
  <c r="N34" i="16"/>
  <c r="M34" i="16"/>
  <c r="V33" i="16"/>
  <c r="O33" i="16"/>
  <c r="N33" i="16"/>
  <c r="M33" i="16"/>
  <c r="V32" i="16"/>
  <c r="N32" i="16"/>
  <c r="M32" i="16"/>
  <c r="O32" i="16" s="1"/>
  <c r="V31" i="16"/>
  <c r="N31" i="16"/>
  <c r="O31" i="16" s="1"/>
  <c r="M31" i="16"/>
  <c r="V30" i="16"/>
  <c r="N30" i="16"/>
  <c r="O30" i="16" s="1"/>
  <c r="M30" i="16"/>
  <c r="V29" i="16"/>
  <c r="N29" i="16"/>
  <c r="M29" i="16"/>
  <c r="V28" i="16"/>
  <c r="N28" i="16"/>
  <c r="M28" i="16"/>
  <c r="V27" i="16"/>
  <c r="N27" i="16"/>
  <c r="M27" i="16"/>
  <c r="O27" i="16" s="1"/>
  <c r="V26" i="16"/>
  <c r="N26" i="16"/>
  <c r="M26" i="16"/>
  <c r="O26" i="16" s="1"/>
  <c r="V25" i="16"/>
  <c r="N25" i="16"/>
  <c r="O25" i="16" s="1"/>
  <c r="M25" i="16"/>
  <c r="V24" i="16"/>
  <c r="O24" i="16"/>
  <c r="N24" i="16"/>
  <c r="M24" i="16"/>
  <c r="V23" i="16"/>
  <c r="N23" i="16"/>
  <c r="M23" i="16"/>
  <c r="V22" i="16"/>
  <c r="N22" i="16"/>
  <c r="M22" i="16"/>
  <c r="V21" i="16"/>
  <c r="N21" i="16"/>
  <c r="M21" i="16"/>
  <c r="O21" i="16" s="1"/>
  <c r="V20" i="16"/>
  <c r="N20" i="16"/>
  <c r="M20" i="16"/>
  <c r="O20" i="16" s="1"/>
  <c r="V19" i="16"/>
  <c r="N19" i="16"/>
  <c r="M19" i="16"/>
  <c r="O19" i="16" s="1"/>
  <c r="V18" i="16"/>
  <c r="N18" i="16"/>
  <c r="M18" i="16"/>
  <c r="V17" i="16"/>
  <c r="N17" i="16"/>
  <c r="M17" i="16"/>
  <c r="O17" i="16" s="1"/>
  <c r="V16" i="16"/>
  <c r="N16" i="16"/>
  <c r="M16" i="16"/>
  <c r="O16" i="16" s="1"/>
  <c r="V15" i="16"/>
  <c r="N15" i="16"/>
  <c r="O15" i="16" s="1"/>
  <c r="M15" i="16"/>
  <c r="V14" i="16"/>
  <c r="N14" i="16"/>
  <c r="O14" i="16" s="1"/>
  <c r="M14" i="16"/>
  <c r="V13" i="16"/>
  <c r="N13" i="16"/>
  <c r="M13" i="16"/>
  <c r="V12" i="16"/>
  <c r="N12" i="16"/>
  <c r="M12" i="16"/>
  <c r="V11" i="16"/>
  <c r="O11" i="16"/>
  <c r="N11" i="16"/>
  <c r="M11" i="16"/>
  <c r="AO85" i="3"/>
  <c r="AO84" i="3"/>
  <c r="AO83" i="3"/>
  <c r="AO82" i="3"/>
  <c r="AO81" i="3"/>
  <c r="AO80" i="3"/>
  <c r="AO79" i="3"/>
  <c r="AO78" i="3"/>
  <c r="AO77" i="3"/>
  <c r="AO76" i="3"/>
  <c r="AO75" i="3"/>
  <c r="AO74" i="3"/>
  <c r="AO73" i="3"/>
  <c r="AO72" i="3"/>
  <c r="AO71" i="3"/>
  <c r="AO70" i="3"/>
  <c r="AO69" i="3"/>
  <c r="AO68" i="3"/>
  <c r="AO67" i="3"/>
  <c r="AO66" i="3"/>
  <c r="AO6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4" i="3"/>
  <c r="AO33" i="3"/>
  <c r="AO32" i="3"/>
  <c r="AO31" i="3"/>
  <c r="AO30" i="3"/>
  <c r="AO29" i="3"/>
  <c r="AO28" i="3"/>
  <c r="AO27" i="3"/>
  <c r="AO26" i="3"/>
  <c r="AO25" i="3"/>
  <c r="AO24" i="3"/>
  <c r="AO23" i="3"/>
  <c r="AO22" i="3"/>
  <c r="AO21" i="3"/>
  <c r="AO20" i="3"/>
  <c r="AO19" i="3"/>
  <c r="AO18" i="3"/>
  <c r="AO17" i="3"/>
  <c r="AO16" i="3"/>
  <c r="AO15" i="3"/>
  <c r="AO14" i="3"/>
  <c r="AO13" i="3"/>
  <c r="AO12" i="3"/>
  <c r="AO11" i="3"/>
  <c r="A97" i="10"/>
  <c r="O29" i="17" l="1"/>
  <c r="O50" i="17"/>
  <c r="O61" i="17"/>
  <c r="O67" i="17"/>
  <c r="O82" i="17"/>
  <c r="O33" i="17"/>
  <c r="M86" i="17"/>
  <c r="O26" i="17"/>
  <c r="O37" i="17"/>
  <c r="O43" i="17"/>
  <c r="O58" i="17"/>
  <c r="O69" i="17"/>
  <c r="O75" i="17"/>
  <c r="N86" i="17"/>
  <c r="O13" i="17"/>
  <c r="O45" i="17"/>
  <c r="O66" i="17"/>
  <c r="O77" i="17"/>
  <c r="O83" i="17"/>
  <c r="V86" i="17"/>
  <c r="O17" i="17"/>
  <c r="O49" i="17"/>
  <c r="O55" i="17"/>
  <c r="O21" i="17"/>
  <c r="O27" i="17"/>
  <c r="O42" i="17"/>
  <c r="O59" i="17"/>
  <c r="O74" i="17"/>
  <c r="O85" i="17"/>
  <c r="O28" i="16"/>
  <c r="O39" i="16"/>
  <c r="O52" i="16"/>
  <c r="O69" i="16"/>
  <c r="O84" i="16"/>
  <c r="V86" i="16"/>
  <c r="O12" i="16"/>
  <c r="O86" i="16" s="1"/>
  <c r="O23" i="16"/>
  <c r="O34" i="16"/>
  <c r="O45" i="16"/>
  <c r="O60" i="16"/>
  <c r="O77" i="16"/>
  <c r="O81" i="16"/>
  <c r="O18" i="16"/>
  <c r="O29" i="16"/>
  <c r="O38" i="16"/>
  <c r="O53" i="16"/>
  <c r="O68" i="16"/>
  <c r="M86" i="16"/>
  <c r="N86" i="16"/>
  <c r="O13" i="16"/>
  <c r="O22" i="16"/>
  <c r="O44" i="16"/>
  <c r="O61" i="16"/>
  <c r="O76" i="16"/>
  <c r="O11" i="17"/>
  <c r="O86" i="17" s="1"/>
  <c r="AO10" i="3"/>
  <c r="AI10" i="3"/>
  <c r="M10" i="3" l="1"/>
  <c r="U86" i="14"/>
  <c r="T86" i="14"/>
  <c r="S86" i="14"/>
  <c r="R86" i="14"/>
  <c r="Q86" i="14"/>
  <c r="P86" i="14"/>
  <c r="V85" i="14"/>
  <c r="V84" i="14"/>
  <c r="V83" i="14"/>
  <c r="V82" i="14"/>
  <c r="V81" i="14"/>
  <c r="V80" i="14"/>
  <c r="V79" i="14"/>
  <c r="V78" i="14"/>
  <c r="V77" i="14"/>
  <c r="V76" i="14"/>
  <c r="V75" i="14"/>
  <c r="V74" i="14"/>
  <c r="V73" i="14"/>
  <c r="V72" i="14"/>
  <c r="V71" i="14"/>
  <c r="V70" i="14"/>
  <c r="V69" i="14"/>
  <c r="V68" i="14"/>
  <c r="V67" i="14"/>
  <c r="V66" i="14"/>
  <c r="V65" i="14"/>
  <c r="V64" i="14"/>
  <c r="V63" i="14"/>
  <c r="V62" i="14"/>
  <c r="V61" i="14"/>
  <c r="V60" i="14"/>
  <c r="V59" i="14"/>
  <c r="V58" i="14"/>
  <c r="V57" i="14"/>
  <c r="V56" i="14"/>
  <c r="V55" i="14"/>
  <c r="V54" i="14"/>
  <c r="V53" i="14"/>
  <c r="V52" i="14"/>
  <c r="V51" i="14"/>
  <c r="V50" i="14"/>
  <c r="V49" i="14"/>
  <c r="V48" i="14"/>
  <c r="V47" i="14"/>
  <c r="V46" i="14"/>
  <c r="V45" i="14"/>
  <c r="V44" i="14"/>
  <c r="V43" i="14"/>
  <c r="V42" i="14"/>
  <c r="V41" i="14"/>
  <c r="V40" i="14"/>
  <c r="V39" i="14"/>
  <c r="V38" i="14"/>
  <c r="V37" i="14"/>
  <c r="V36" i="14"/>
  <c r="V35" i="14"/>
  <c r="V34" i="14"/>
  <c r="V33" i="14"/>
  <c r="V32" i="14"/>
  <c r="V31" i="14"/>
  <c r="V30" i="14"/>
  <c r="V29" i="14"/>
  <c r="V28" i="14"/>
  <c r="V27" i="14"/>
  <c r="V26" i="14"/>
  <c r="V25" i="14"/>
  <c r="V24" i="14"/>
  <c r="V23" i="14"/>
  <c r="V22" i="14"/>
  <c r="V21" i="14"/>
  <c r="V20" i="14"/>
  <c r="V19" i="14"/>
  <c r="V18" i="14"/>
  <c r="V17" i="14"/>
  <c r="V16" i="14"/>
  <c r="V15" i="14"/>
  <c r="V14" i="14"/>
  <c r="V13" i="14"/>
  <c r="V12" i="14"/>
  <c r="V11" i="14"/>
  <c r="N85" i="14"/>
  <c r="M85" i="14"/>
  <c r="O85" i="14" s="1"/>
  <c r="N84" i="14"/>
  <c r="M84" i="14"/>
  <c r="N83" i="14"/>
  <c r="M83" i="14"/>
  <c r="O83" i="14" s="1"/>
  <c r="N82" i="14"/>
  <c r="M82" i="14"/>
  <c r="N81" i="14"/>
  <c r="M81" i="14"/>
  <c r="O81" i="14" s="1"/>
  <c r="N80" i="14"/>
  <c r="M80" i="14"/>
  <c r="N79" i="14"/>
  <c r="M79" i="14"/>
  <c r="O79" i="14" s="1"/>
  <c r="N78" i="14"/>
  <c r="M78" i="14"/>
  <c r="O78" i="14" s="1"/>
  <c r="N77" i="14"/>
  <c r="M77" i="14"/>
  <c r="O77" i="14" s="1"/>
  <c r="N76" i="14"/>
  <c r="M76" i="14"/>
  <c r="N75" i="14"/>
  <c r="M75" i="14"/>
  <c r="O75" i="14" s="1"/>
  <c r="N74" i="14"/>
  <c r="M74" i="14"/>
  <c r="O74" i="14" s="1"/>
  <c r="N73" i="14"/>
  <c r="M73" i="14"/>
  <c r="O73" i="14" s="1"/>
  <c r="N72" i="14"/>
  <c r="M72" i="14"/>
  <c r="N71" i="14"/>
  <c r="M71" i="14"/>
  <c r="O71" i="14" s="1"/>
  <c r="N70" i="14"/>
  <c r="M70" i="14"/>
  <c r="O70" i="14" s="1"/>
  <c r="N69" i="14"/>
  <c r="M69" i="14"/>
  <c r="O69" i="14" s="1"/>
  <c r="N68" i="14"/>
  <c r="M68" i="14"/>
  <c r="N67" i="14"/>
  <c r="M67" i="14"/>
  <c r="O67" i="14" s="1"/>
  <c r="N66" i="14"/>
  <c r="M66" i="14"/>
  <c r="O66" i="14" s="1"/>
  <c r="N65" i="14"/>
  <c r="M65" i="14"/>
  <c r="O65" i="14" s="1"/>
  <c r="N64" i="14"/>
  <c r="M64" i="14"/>
  <c r="N63" i="14"/>
  <c r="M63" i="14"/>
  <c r="O63" i="14" s="1"/>
  <c r="N62" i="14"/>
  <c r="M62" i="14"/>
  <c r="O62" i="14" s="1"/>
  <c r="N61" i="14"/>
  <c r="M61" i="14"/>
  <c r="O61" i="14" s="1"/>
  <c r="N60" i="14"/>
  <c r="M60" i="14"/>
  <c r="N59" i="14"/>
  <c r="M59" i="14"/>
  <c r="O59" i="14" s="1"/>
  <c r="N58" i="14"/>
  <c r="M58" i="14"/>
  <c r="O58" i="14" s="1"/>
  <c r="N57" i="14"/>
  <c r="M57" i="14"/>
  <c r="O57" i="14" s="1"/>
  <c r="N56" i="14"/>
  <c r="M56" i="14"/>
  <c r="N55" i="14"/>
  <c r="M55" i="14"/>
  <c r="O55" i="14" s="1"/>
  <c r="N54" i="14"/>
  <c r="M54" i="14"/>
  <c r="O54" i="14" s="1"/>
  <c r="N53" i="14"/>
  <c r="M53" i="14"/>
  <c r="O53" i="14" s="1"/>
  <c r="N52" i="14"/>
  <c r="M52" i="14"/>
  <c r="N51" i="14"/>
  <c r="M51" i="14"/>
  <c r="O51" i="14" s="1"/>
  <c r="N50" i="14"/>
  <c r="M50" i="14"/>
  <c r="O50" i="14" s="1"/>
  <c r="N49" i="14"/>
  <c r="M49" i="14"/>
  <c r="O49" i="14" s="1"/>
  <c r="N48" i="14"/>
  <c r="M48" i="14"/>
  <c r="N47" i="14"/>
  <c r="M47" i="14"/>
  <c r="O47" i="14" s="1"/>
  <c r="N46" i="14"/>
  <c r="M46" i="14"/>
  <c r="O46" i="14" s="1"/>
  <c r="N45" i="14"/>
  <c r="M45" i="14"/>
  <c r="O45" i="14" s="1"/>
  <c r="N44" i="14"/>
  <c r="M44" i="14"/>
  <c r="N43" i="14"/>
  <c r="M43" i="14"/>
  <c r="O43" i="14" s="1"/>
  <c r="N42" i="14"/>
  <c r="M42" i="14"/>
  <c r="O42" i="14" s="1"/>
  <c r="N41" i="14"/>
  <c r="M41" i="14"/>
  <c r="O41" i="14" s="1"/>
  <c r="N40" i="14"/>
  <c r="M40" i="14"/>
  <c r="N39" i="14"/>
  <c r="M39" i="14"/>
  <c r="O39" i="14" s="1"/>
  <c r="N38" i="14"/>
  <c r="M38" i="14"/>
  <c r="O38" i="14" s="1"/>
  <c r="N37" i="14"/>
  <c r="M37" i="14"/>
  <c r="O37" i="14" s="1"/>
  <c r="N36" i="14"/>
  <c r="M36" i="14"/>
  <c r="N35" i="14"/>
  <c r="M35" i="14"/>
  <c r="O35" i="14" s="1"/>
  <c r="N34" i="14"/>
  <c r="M34" i="14"/>
  <c r="O34" i="14" s="1"/>
  <c r="N33" i="14"/>
  <c r="M33" i="14"/>
  <c r="O33" i="14" s="1"/>
  <c r="N32" i="14"/>
  <c r="M32" i="14"/>
  <c r="N31" i="14"/>
  <c r="M31" i="14"/>
  <c r="O31" i="14" s="1"/>
  <c r="N30" i="14"/>
  <c r="M30" i="14"/>
  <c r="O30" i="14" s="1"/>
  <c r="N29" i="14"/>
  <c r="M29" i="14"/>
  <c r="O29" i="14" s="1"/>
  <c r="N28" i="14"/>
  <c r="M28" i="14"/>
  <c r="N27" i="14"/>
  <c r="M27" i="14"/>
  <c r="O27" i="14" s="1"/>
  <c r="N26" i="14"/>
  <c r="M26" i="14"/>
  <c r="O26" i="14" s="1"/>
  <c r="N25" i="14"/>
  <c r="M25" i="14"/>
  <c r="O25" i="14" s="1"/>
  <c r="N24" i="14"/>
  <c r="M24" i="14"/>
  <c r="N23" i="14"/>
  <c r="M23" i="14"/>
  <c r="O23" i="14" s="1"/>
  <c r="N22" i="14"/>
  <c r="M22" i="14"/>
  <c r="O22" i="14" s="1"/>
  <c r="N21" i="14"/>
  <c r="M21" i="14"/>
  <c r="O21" i="14" s="1"/>
  <c r="N20" i="14"/>
  <c r="M20" i="14"/>
  <c r="N19" i="14"/>
  <c r="M19" i="14"/>
  <c r="O19" i="14" s="1"/>
  <c r="N18" i="14"/>
  <c r="M18" i="14"/>
  <c r="O18" i="14" s="1"/>
  <c r="N17" i="14"/>
  <c r="M17" i="14"/>
  <c r="O17" i="14" s="1"/>
  <c r="N16" i="14"/>
  <c r="M16" i="14"/>
  <c r="N15" i="14"/>
  <c r="M15" i="14"/>
  <c r="O15" i="14" s="1"/>
  <c r="N14" i="14"/>
  <c r="M14" i="14"/>
  <c r="O14" i="14" s="1"/>
  <c r="N13" i="14"/>
  <c r="M13" i="14"/>
  <c r="O13" i="14" s="1"/>
  <c r="N12" i="14"/>
  <c r="M12" i="14"/>
  <c r="N11" i="14"/>
  <c r="M11" i="14"/>
  <c r="O11" i="14" s="1"/>
  <c r="BV86" i="3"/>
  <c r="BZ86" i="3"/>
  <c r="BX86" i="3"/>
  <c r="BS85" i="3"/>
  <c r="BS84" i="3"/>
  <c r="BS83" i="3"/>
  <c r="BS82" i="3"/>
  <c r="BS81" i="3"/>
  <c r="BS80" i="3"/>
  <c r="BS79" i="3"/>
  <c r="BS78" i="3"/>
  <c r="BS77" i="3"/>
  <c r="BS76" i="3"/>
  <c r="BS75" i="3"/>
  <c r="BS74" i="3"/>
  <c r="BS73" i="3"/>
  <c r="BS72" i="3"/>
  <c r="BS71" i="3"/>
  <c r="BS70" i="3"/>
  <c r="BS69" i="3"/>
  <c r="BS68" i="3"/>
  <c r="BS67" i="3"/>
  <c r="BS66" i="3"/>
  <c r="BS65" i="3"/>
  <c r="BS64" i="3"/>
  <c r="BS63" i="3"/>
  <c r="BS62" i="3"/>
  <c r="BS61" i="3"/>
  <c r="BS60" i="3"/>
  <c r="BS59" i="3"/>
  <c r="BS58" i="3"/>
  <c r="BS57" i="3"/>
  <c r="BS56" i="3"/>
  <c r="BS55" i="3"/>
  <c r="BS54" i="3"/>
  <c r="BS53" i="3"/>
  <c r="BS52" i="3"/>
  <c r="BS51" i="3"/>
  <c r="BS50" i="3"/>
  <c r="BS49" i="3"/>
  <c r="BS48" i="3"/>
  <c r="BS47" i="3"/>
  <c r="BS46" i="3"/>
  <c r="BS45" i="3"/>
  <c r="BS44" i="3"/>
  <c r="BS43" i="3"/>
  <c r="BS42" i="3"/>
  <c r="BS41" i="3"/>
  <c r="BS40" i="3"/>
  <c r="BS39" i="3"/>
  <c r="BS38" i="3"/>
  <c r="BS37" i="3"/>
  <c r="BS36" i="3"/>
  <c r="BS35" i="3"/>
  <c r="BS34" i="3"/>
  <c r="BS33" i="3"/>
  <c r="BS32" i="3"/>
  <c r="BS31" i="3"/>
  <c r="BS30" i="3"/>
  <c r="BS29" i="3"/>
  <c r="BS28" i="3"/>
  <c r="BS27" i="3"/>
  <c r="BS26" i="3"/>
  <c r="BS25" i="3"/>
  <c r="BS24" i="3"/>
  <c r="BS23" i="3"/>
  <c r="BS22" i="3"/>
  <c r="BS21" i="3"/>
  <c r="BS20" i="3"/>
  <c r="BS19" i="3"/>
  <c r="BS18" i="3"/>
  <c r="BS17" i="3"/>
  <c r="BS16" i="3"/>
  <c r="BS15" i="3"/>
  <c r="BS14" i="3"/>
  <c r="BS13" i="3"/>
  <c r="BS12" i="3"/>
  <c r="BS11" i="3"/>
  <c r="BR85" i="3"/>
  <c r="BR84" i="3"/>
  <c r="BR83" i="3"/>
  <c r="BT83" i="3" s="1"/>
  <c r="BR82" i="3"/>
  <c r="BT82" i="3" s="1"/>
  <c r="BR81" i="3"/>
  <c r="BR80" i="3"/>
  <c r="BT80" i="3" s="1"/>
  <c r="BR79" i="3"/>
  <c r="BR78" i="3"/>
  <c r="BR77" i="3"/>
  <c r="BR76" i="3"/>
  <c r="BR75" i="3"/>
  <c r="BT75" i="3" s="1"/>
  <c r="BR74" i="3"/>
  <c r="BT74" i="3" s="1"/>
  <c r="BR73" i="3"/>
  <c r="BR72" i="3"/>
  <c r="BT72" i="3" s="1"/>
  <c r="BR71" i="3"/>
  <c r="BT71" i="3" s="1"/>
  <c r="BR70" i="3"/>
  <c r="BR69" i="3"/>
  <c r="BR68" i="3"/>
  <c r="BR67" i="3"/>
  <c r="BT67" i="3" s="1"/>
  <c r="BR66" i="3"/>
  <c r="BT66" i="3" s="1"/>
  <c r="BR65" i="3"/>
  <c r="BR64" i="3"/>
  <c r="BR63" i="3"/>
  <c r="BR62" i="3"/>
  <c r="BR61" i="3"/>
  <c r="BR60" i="3"/>
  <c r="BR59" i="3"/>
  <c r="BT59" i="3" s="1"/>
  <c r="BR58" i="3"/>
  <c r="BT58" i="3" s="1"/>
  <c r="BR57" i="3"/>
  <c r="BR56" i="3"/>
  <c r="BR55" i="3"/>
  <c r="BR54" i="3"/>
  <c r="BR53" i="3"/>
  <c r="BR52" i="3"/>
  <c r="BR51" i="3"/>
  <c r="BT51" i="3" s="1"/>
  <c r="BR50" i="3"/>
  <c r="BT50" i="3" s="1"/>
  <c r="BR49" i="3"/>
  <c r="BR48" i="3"/>
  <c r="BR47" i="3"/>
  <c r="BR46" i="3"/>
  <c r="BR45" i="3"/>
  <c r="BR44" i="3"/>
  <c r="BR43" i="3"/>
  <c r="BT43" i="3" s="1"/>
  <c r="BR42" i="3"/>
  <c r="BT42" i="3" s="1"/>
  <c r="BR41" i="3"/>
  <c r="BR40" i="3"/>
  <c r="BR39" i="3"/>
  <c r="BR38" i="3"/>
  <c r="BR37" i="3"/>
  <c r="BR36" i="3"/>
  <c r="BR35" i="3"/>
  <c r="BT35" i="3" s="1"/>
  <c r="BR34" i="3"/>
  <c r="BT34" i="3" s="1"/>
  <c r="BR33" i="3"/>
  <c r="BR32" i="3"/>
  <c r="BR31" i="3"/>
  <c r="BR30" i="3"/>
  <c r="BR29" i="3"/>
  <c r="BR28" i="3"/>
  <c r="BR27" i="3"/>
  <c r="BT27" i="3" s="1"/>
  <c r="BR26" i="3"/>
  <c r="BT26" i="3" s="1"/>
  <c r="BR25" i="3"/>
  <c r="BR24" i="3"/>
  <c r="BR23" i="3"/>
  <c r="BR22" i="3"/>
  <c r="BR21" i="3"/>
  <c r="BR20" i="3"/>
  <c r="BR19" i="3"/>
  <c r="BT19" i="3" s="1"/>
  <c r="BR18" i="3"/>
  <c r="BT18" i="3" s="1"/>
  <c r="BR17" i="3"/>
  <c r="BR16" i="3"/>
  <c r="BR15" i="3"/>
  <c r="BR14" i="3"/>
  <c r="BR13" i="3"/>
  <c r="BR12" i="3"/>
  <c r="BR11" i="3"/>
  <c r="CA85" i="3"/>
  <c r="CA84" i="3"/>
  <c r="CA83" i="3"/>
  <c r="CA82" i="3"/>
  <c r="CA81" i="3"/>
  <c r="CA80" i="3"/>
  <c r="CA79" i="3"/>
  <c r="CA78" i="3"/>
  <c r="CA77" i="3"/>
  <c r="CA76" i="3"/>
  <c r="CA75" i="3"/>
  <c r="CA74" i="3"/>
  <c r="CA73" i="3"/>
  <c r="CA72" i="3"/>
  <c r="CA71" i="3"/>
  <c r="CA70" i="3"/>
  <c r="CA69" i="3"/>
  <c r="CA68" i="3"/>
  <c r="CA67" i="3"/>
  <c r="CA66" i="3"/>
  <c r="CA65" i="3"/>
  <c r="CA64" i="3"/>
  <c r="CA63" i="3"/>
  <c r="CA62" i="3"/>
  <c r="CA61" i="3"/>
  <c r="CA60" i="3"/>
  <c r="CA59" i="3"/>
  <c r="CA58" i="3"/>
  <c r="CA57" i="3"/>
  <c r="CA56" i="3"/>
  <c r="CA55" i="3"/>
  <c r="CA54" i="3"/>
  <c r="CA53" i="3"/>
  <c r="CA52" i="3"/>
  <c r="CA51" i="3"/>
  <c r="CA50" i="3"/>
  <c r="CA49" i="3"/>
  <c r="CA48" i="3"/>
  <c r="CA47" i="3"/>
  <c r="CA46" i="3"/>
  <c r="CA45" i="3"/>
  <c r="CA44"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13" i="3"/>
  <c r="CA12" i="3"/>
  <c r="CA11" i="3"/>
  <c r="BT84" i="3"/>
  <c r="BT81" i="3"/>
  <c r="BT73" i="3"/>
  <c r="BT68" i="3"/>
  <c r="BT65" i="3"/>
  <c r="BT57" i="3"/>
  <c r="BT56" i="3"/>
  <c r="BT49" i="3"/>
  <c r="BT41" i="3"/>
  <c r="BT37" i="3"/>
  <c r="BT36" i="3"/>
  <c r="BT33" i="3"/>
  <c r="BT25" i="3"/>
  <c r="BT17" i="3"/>
  <c r="BT16" i="3"/>
  <c r="N86" i="14" l="1"/>
  <c r="V86" i="14"/>
  <c r="BT12" i="3"/>
  <c r="BT20" i="3"/>
  <c r="BT28" i="3"/>
  <c r="BT44" i="3"/>
  <c r="BT52" i="3"/>
  <c r="BT60" i="3"/>
  <c r="BT76" i="3"/>
  <c r="BT53" i="3"/>
  <c r="BT61" i="3"/>
  <c r="CA86" i="3"/>
  <c r="BT79" i="3"/>
  <c r="BT15" i="3"/>
  <c r="BT23" i="3"/>
  <c r="BT31" i="3"/>
  <c r="BT47" i="3"/>
  <c r="BT63" i="3"/>
  <c r="BT24" i="3"/>
  <c r="BT32" i="3"/>
  <c r="BT40" i="3"/>
  <c r="BT48" i="3"/>
  <c r="BT64" i="3"/>
  <c r="BT85" i="3"/>
  <c r="BT39" i="3"/>
  <c r="BT55" i="3"/>
  <c r="BT13" i="3"/>
  <c r="BT21" i="3"/>
  <c r="BT29" i="3"/>
  <c r="BT45" i="3"/>
  <c r="BT69" i="3"/>
  <c r="BT77" i="3"/>
  <c r="O82" i="14"/>
  <c r="O12" i="14"/>
  <c r="O16" i="14"/>
  <c r="O20" i="14"/>
  <c r="O24" i="14"/>
  <c r="O28" i="14"/>
  <c r="O32" i="14"/>
  <c r="O36" i="14"/>
  <c r="O40" i="14"/>
  <c r="O44" i="14"/>
  <c r="O48" i="14"/>
  <c r="O52" i="14"/>
  <c r="O56" i="14"/>
  <c r="O60" i="14"/>
  <c r="O64" i="14"/>
  <c r="O68" i="14"/>
  <c r="O72" i="14"/>
  <c r="O76" i="14"/>
  <c r="O80" i="14"/>
  <c r="O84" i="14"/>
  <c r="M86" i="14"/>
  <c r="BT14" i="3"/>
  <c r="BT22" i="3"/>
  <c r="BT30" i="3"/>
  <c r="BT38" i="3"/>
  <c r="BT46" i="3"/>
  <c r="BT54" i="3"/>
  <c r="BT62" i="3"/>
  <c r="BT70" i="3"/>
  <c r="BT78" i="3"/>
  <c r="BT11" i="3"/>
  <c r="I85" i="3"/>
  <c r="H85" i="3"/>
  <c r="I84" i="3"/>
  <c r="H84" i="3"/>
  <c r="I83" i="3"/>
  <c r="H83" i="3"/>
  <c r="I82" i="3"/>
  <c r="H82" i="3"/>
  <c r="I81" i="3"/>
  <c r="H81" i="3"/>
  <c r="I80" i="3"/>
  <c r="H80" i="3"/>
  <c r="I79" i="3"/>
  <c r="H79" i="3"/>
  <c r="I78" i="3"/>
  <c r="H78" i="3"/>
  <c r="I77" i="3"/>
  <c r="H77" i="3"/>
  <c r="I76" i="3"/>
  <c r="H76" i="3"/>
  <c r="I75" i="3"/>
  <c r="H75" i="3"/>
  <c r="I74" i="3"/>
  <c r="H74" i="3"/>
  <c r="I73" i="3"/>
  <c r="H73" i="3"/>
  <c r="I72" i="3"/>
  <c r="H72" i="3"/>
  <c r="I71" i="3"/>
  <c r="H71" i="3"/>
  <c r="I70" i="3"/>
  <c r="H70" i="3"/>
  <c r="I69" i="3"/>
  <c r="H69" i="3"/>
  <c r="I68" i="3"/>
  <c r="H68" i="3"/>
  <c r="I67" i="3"/>
  <c r="H67" i="3"/>
  <c r="I66" i="3"/>
  <c r="H66" i="3"/>
  <c r="I65" i="3"/>
  <c r="H65" i="3"/>
  <c r="I64" i="3"/>
  <c r="H64"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8" i="3"/>
  <c r="H48"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H12" i="3"/>
  <c r="I11" i="3"/>
  <c r="H11" i="3"/>
  <c r="C97" i="4"/>
  <c r="C87" i="4"/>
  <c r="E92" i="2"/>
  <c r="D8" i="20" s="1"/>
  <c r="E91" i="2"/>
  <c r="D9" i="20" s="1"/>
  <c r="E90" i="2"/>
  <c r="D10" i="20" s="1"/>
  <c r="E89" i="2"/>
  <c r="D11" i="20" s="1"/>
  <c r="E88" i="2"/>
  <c r="D12" i="20" s="1"/>
  <c r="E87" i="2"/>
  <c r="D13" i="20" s="1"/>
  <c r="E86" i="2"/>
  <c r="D14" i="20" s="1"/>
  <c r="E85" i="2"/>
  <c r="D16" i="20" s="1"/>
  <c r="E84" i="2"/>
  <c r="D17" i="20" s="1"/>
  <c r="E83" i="2"/>
  <c r="D19" i="20" s="1"/>
  <c r="E82" i="2"/>
  <c r="D21" i="20" s="1"/>
  <c r="E81" i="2"/>
  <c r="D22" i="20" s="1"/>
  <c r="E80" i="2"/>
  <c r="D23" i="20" s="1"/>
  <c r="E79" i="2"/>
  <c r="D25" i="20" s="1"/>
  <c r="E78" i="2"/>
  <c r="E77" i="2"/>
  <c r="D31" i="20" s="1"/>
  <c r="E76" i="2"/>
  <c r="E75" i="2"/>
  <c r="E74" i="2"/>
  <c r="E73" i="2"/>
  <c r="E72" i="2"/>
  <c r="D36" i="20" s="1"/>
  <c r="E71" i="2"/>
  <c r="D37" i="20" s="1"/>
  <c r="E47" i="2"/>
  <c r="E46" i="2"/>
  <c r="D69" i="20" s="1"/>
  <c r="E45" i="2"/>
  <c r="E44" i="2"/>
  <c r="D72" i="20" s="1"/>
  <c r="E43" i="2"/>
  <c r="E42" i="2"/>
  <c r="E41" i="2"/>
  <c r="E40" i="2"/>
  <c r="E39" i="2"/>
  <c r="D78" i="20" s="1"/>
  <c r="E38" i="2"/>
  <c r="E37" i="2"/>
  <c r="D80" i="20" s="1"/>
  <c r="E36" i="2"/>
  <c r="D81" i="20" s="1"/>
  <c r="E35" i="2"/>
  <c r="E34" i="2"/>
  <c r="D84" i="20" s="1"/>
  <c r="E33" i="2"/>
  <c r="E32" i="2"/>
  <c r="E31" i="2"/>
  <c r="E30" i="2"/>
  <c r="D88" i="20" s="1"/>
  <c r="E29" i="2"/>
  <c r="E28" i="2"/>
  <c r="E27" i="2"/>
  <c r="D94" i="20" s="1"/>
  <c r="E26" i="2"/>
  <c r="E25" i="2"/>
  <c r="E24" i="2"/>
  <c r="E70" i="2"/>
  <c r="D38" i="20" s="1"/>
  <c r="E69" i="2"/>
  <c r="E68" i="2"/>
  <c r="C60" i="4" s="1"/>
  <c r="E67" i="2"/>
  <c r="D40" i="20" s="1"/>
  <c r="E66" i="2"/>
  <c r="C71" i="4" s="1"/>
  <c r="E65" i="2"/>
  <c r="E64" i="2"/>
  <c r="D43" i="20" s="1"/>
  <c r="E63" i="2"/>
  <c r="E62" i="2"/>
  <c r="D46" i="20" s="1"/>
  <c r="E61" i="2"/>
  <c r="E60" i="2"/>
  <c r="E59" i="2"/>
  <c r="C4" i="4" s="1"/>
  <c r="E58" i="2"/>
  <c r="D51" i="20" s="1"/>
  <c r="E57" i="2"/>
  <c r="E56" i="2"/>
  <c r="D53" i="20" s="1"/>
  <c r="E55" i="2"/>
  <c r="E54" i="2"/>
  <c r="E53" i="2"/>
  <c r="D58" i="20" s="1"/>
  <c r="E52" i="2"/>
  <c r="E51" i="2"/>
  <c r="E50" i="2"/>
  <c r="D64" i="20" s="1"/>
  <c r="E49" i="2"/>
  <c r="E48" i="2"/>
  <c r="E23" i="2"/>
  <c r="E22" i="2"/>
  <c r="E21" i="2"/>
  <c r="E20" i="2"/>
  <c r="E19" i="2"/>
  <c r="E18" i="2"/>
  <c r="E17" i="2"/>
  <c r="E16" i="2"/>
  <c r="E15" i="2"/>
  <c r="E14" i="2"/>
  <c r="E13" i="2"/>
  <c r="E12" i="2"/>
  <c r="E11" i="2"/>
  <c r="E10" i="2"/>
  <c r="D121" i="20" s="1"/>
  <c r="E9" i="2"/>
  <c r="E8" i="2"/>
  <c r="E7" i="2"/>
  <c r="E6" i="2"/>
  <c r="E5" i="2"/>
  <c r="E4" i="2"/>
  <c r="E3" i="2"/>
  <c r="E2" i="2"/>
  <c r="D135" i="20" s="1"/>
  <c r="E93" i="2"/>
  <c r="D7" i="20" s="1"/>
  <c r="C106" i="10"/>
  <c r="C107" i="10"/>
  <c r="I9" i="12"/>
  <c r="I8" i="12"/>
  <c r="I7" i="12"/>
  <c r="I6" i="12"/>
  <c r="H9" i="12"/>
  <c r="H8" i="12"/>
  <c r="H7" i="12"/>
  <c r="H6" i="12"/>
  <c r="X10" i="14"/>
  <c r="W10" i="14"/>
  <c r="C66" i="10"/>
  <c r="A59" i="10"/>
  <c r="B59" i="10"/>
  <c r="AS10" i="3"/>
  <c r="AT10" i="3"/>
  <c r="AT86" i="3" s="1"/>
  <c r="AR10" i="3"/>
  <c r="AQ10" i="3"/>
  <c r="C98" i="10"/>
  <c r="C69" i="10"/>
  <c r="C68" i="10"/>
  <c r="C67" i="10"/>
  <c r="CC10" i="3"/>
  <c r="CB10" i="3"/>
  <c r="CA10" i="3"/>
  <c r="BZ10" i="3"/>
  <c r="C100" i="10"/>
  <c r="BV10" i="3"/>
  <c r="BU10" i="3"/>
  <c r="BQ10" i="3"/>
  <c r="BQ86" i="3" s="1"/>
  <c r="BR10" i="3"/>
  <c r="BR86" i="3" s="1"/>
  <c r="BS10" i="3"/>
  <c r="BS86" i="3" s="1"/>
  <c r="BT10" i="3"/>
  <c r="BP10" i="3"/>
  <c r="BP86" i="3" s="1"/>
  <c r="BO10" i="3"/>
  <c r="BO86" i="3" s="1"/>
  <c r="BN10" i="3"/>
  <c r="BN86" i="3" s="1"/>
  <c r="BM10" i="3"/>
  <c r="BM86" i="3" s="1"/>
  <c r="BL10" i="3"/>
  <c r="BL86" i="3" s="1"/>
  <c r="BK10" i="3"/>
  <c r="BK86" i="3" s="1"/>
  <c r="BJ10" i="3"/>
  <c r="BJ86" i="3" s="1"/>
  <c r="BI10" i="3"/>
  <c r="BI86" i="3" s="1"/>
  <c r="BH10" i="3"/>
  <c r="BH86" i="3" s="1"/>
  <c r="BG10" i="3"/>
  <c r="BG86" i="3" s="1"/>
  <c r="BF10" i="3"/>
  <c r="BF86" i="3" s="1"/>
  <c r="BE10" i="3"/>
  <c r="BE86" i="3" s="1"/>
  <c r="BD10" i="3"/>
  <c r="BD86" i="3" s="1"/>
  <c r="BC10" i="3"/>
  <c r="BC86" i="3" s="1"/>
  <c r="BB10" i="3"/>
  <c r="BB86" i="3" s="1"/>
  <c r="BA10" i="3"/>
  <c r="BA86" i="3" s="1"/>
  <c r="AZ10" i="3"/>
  <c r="AZ86" i="3" s="1"/>
  <c r="AY10" i="3"/>
  <c r="AY86" i="3" s="1"/>
  <c r="AX10" i="3"/>
  <c r="AX86" i="3" s="1"/>
  <c r="AW10" i="3"/>
  <c r="AW86" i="3" s="1"/>
  <c r="AV10" i="3"/>
  <c r="AV86" i="3" s="1"/>
  <c r="AU10" i="3"/>
  <c r="AU86" i="3" s="1"/>
  <c r="AN10" i="3"/>
  <c r="AM10" i="3"/>
  <c r="AL10" i="3"/>
  <c r="AK10" i="3"/>
  <c r="AJ10" i="3"/>
  <c r="AE10" i="3"/>
  <c r="AD10" i="3"/>
  <c r="AC10" i="3"/>
  <c r="AB10" i="3"/>
  <c r="AA10" i="3"/>
  <c r="Z10" i="3"/>
  <c r="Y10" i="3"/>
  <c r="X10" i="3"/>
  <c r="S10" i="3"/>
  <c r="V10" i="3"/>
  <c r="U10" i="3"/>
  <c r="T10" i="3"/>
  <c r="R10" i="3"/>
  <c r="Q10" i="3"/>
  <c r="P10" i="3"/>
  <c r="O10" i="3"/>
  <c r="N10" i="3"/>
  <c r="L10" i="3"/>
  <c r="K10" i="3"/>
  <c r="J10" i="3"/>
  <c r="AF10" i="3"/>
  <c r="I10" i="3"/>
  <c r="H10" i="3"/>
  <c r="G10" i="3"/>
  <c r="F10" i="3"/>
  <c r="E10" i="3"/>
  <c r="D10" i="3"/>
  <c r="C10" i="3"/>
  <c r="A10" i="3"/>
  <c r="C27" i="10"/>
  <c r="B28" i="10"/>
  <c r="C28" i="10"/>
  <c r="B27" i="10"/>
  <c r="B94" i="10"/>
  <c r="C94" i="10"/>
  <c r="A94" i="10"/>
  <c r="A70" i="10"/>
  <c r="B86" i="10"/>
  <c r="C86" i="10"/>
  <c r="B70" i="10"/>
  <c r="B37" i="10"/>
  <c r="B29" i="10"/>
  <c r="B104" i="10"/>
  <c r="A104" i="10"/>
  <c r="B101" i="10"/>
  <c r="A101" i="10"/>
  <c r="C101" i="10"/>
  <c r="C102" i="10"/>
  <c r="B97" i="10"/>
  <c r="C42" i="10"/>
  <c r="C45" i="10"/>
  <c r="C44" i="10"/>
  <c r="C43" i="10"/>
  <c r="C41" i="10"/>
  <c r="C84" i="10"/>
  <c r="C76" i="10"/>
  <c r="C93" i="10"/>
  <c r="C65" i="10"/>
  <c r="C55" i="10"/>
  <c r="C54" i="10"/>
  <c r="C47" i="10"/>
  <c r="C53" i="10"/>
  <c r="C105" i="10"/>
  <c r="C104" i="10"/>
  <c r="C103" i="10"/>
  <c r="C96" i="10"/>
  <c r="C92" i="10"/>
  <c r="C85" i="10"/>
  <c r="A37" i="10"/>
  <c r="C36" i="10"/>
  <c r="C35" i="10"/>
  <c r="C34" i="10"/>
  <c r="C33" i="10"/>
  <c r="C32" i="10"/>
  <c r="C31" i="10"/>
  <c r="C30" i="10"/>
  <c r="C29" i="10"/>
  <c r="C37" i="10"/>
  <c r="C38" i="10"/>
  <c r="C39" i="10"/>
  <c r="C40" i="10"/>
  <c r="C46" i="10"/>
  <c r="C48" i="10"/>
  <c r="C49" i="10"/>
  <c r="C50" i="10"/>
  <c r="C52" i="10"/>
  <c r="C58" i="10"/>
  <c r="C60" i="10"/>
  <c r="C61" i="10"/>
  <c r="C62" i="10"/>
  <c r="C63" i="10"/>
  <c r="C95" i="10"/>
  <c r="C91" i="10"/>
  <c r="C90" i="10"/>
  <c r="C89" i="10"/>
  <c r="C88" i="10"/>
  <c r="C87" i="10"/>
  <c r="C83" i="10"/>
  <c r="C82" i="10"/>
  <c r="C81" i="10"/>
  <c r="C80" i="10"/>
  <c r="C79" i="10"/>
  <c r="C78" i="10"/>
  <c r="C77" i="10"/>
  <c r="C75" i="10"/>
  <c r="C74" i="10"/>
  <c r="C73" i="10"/>
  <c r="C72" i="10"/>
  <c r="C71" i="10"/>
  <c r="C70" i="10"/>
  <c r="A29" i="10"/>
  <c r="A27" i="10"/>
  <c r="C13" i="4" l="1"/>
  <c r="D73" i="20"/>
  <c r="C20" i="4"/>
  <c r="D85" i="20"/>
  <c r="C67" i="4"/>
  <c r="D123" i="20"/>
  <c r="C9" i="4"/>
  <c r="D113" i="20"/>
  <c r="C10" i="4"/>
  <c r="D131" i="20"/>
  <c r="C43" i="4"/>
  <c r="D105" i="20"/>
  <c r="C72" i="4"/>
  <c r="D47" i="20"/>
  <c r="C59" i="4"/>
  <c r="D39" i="20"/>
  <c r="C21" i="4"/>
  <c r="D93" i="20"/>
  <c r="D453" i="20"/>
  <c r="D83" i="20"/>
  <c r="D331" i="20"/>
  <c r="C31" i="4"/>
  <c r="D79" i="20"/>
  <c r="D435" i="20"/>
  <c r="D70" i="20"/>
  <c r="C5" i="4"/>
  <c r="D106" i="20"/>
  <c r="C33" i="4"/>
  <c r="D95" i="20"/>
  <c r="C25" i="4"/>
  <c r="D34" i="20"/>
  <c r="C15" i="4"/>
  <c r="D115" i="20"/>
  <c r="C27" i="4"/>
  <c r="D49" i="20"/>
  <c r="C54" i="4"/>
  <c r="D89" i="20"/>
  <c r="C68" i="4"/>
  <c r="D127" i="20"/>
  <c r="D119" i="20"/>
  <c r="D482" i="20"/>
  <c r="D118" i="20"/>
  <c r="D109" i="20"/>
  <c r="D108" i="20"/>
  <c r="C42" i="4"/>
  <c r="D100" i="20"/>
  <c r="C73" i="4"/>
  <c r="D55" i="20"/>
  <c r="C3" i="4"/>
  <c r="D44" i="20"/>
  <c r="D77" i="20"/>
  <c r="D254" i="20"/>
  <c r="C8" i="4"/>
  <c r="D68" i="20"/>
  <c r="C45" i="4"/>
  <c r="D124" i="20"/>
  <c r="D98" i="20"/>
  <c r="D99" i="20"/>
  <c r="D195" i="20"/>
  <c r="D339" i="20"/>
  <c r="D467" i="20"/>
  <c r="D340" i="20"/>
  <c r="D342" i="20"/>
  <c r="D341" i="20"/>
  <c r="C14" i="4"/>
  <c r="D74" i="20"/>
  <c r="D35" i="20"/>
  <c r="D508" i="20"/>
  <c r="C74" i="4"/>
  <c r="D114" i="20"/>
  <c r="C19" i="4"/>
  <c r="D63" i="20"/>
  <c r="C17" i="4"/>
  <c r="D26" i="20"/>
  <c r="C55" i="4"/>
  <c r="D122" i="20"/>
  <c r="C90" i="4"/>
  <c r="D128" i="20"/>
  <c r="D276" i="20"/>
  <c r="D102" i="20"/>
  <c r="C41" i="4"/>
  <c r="D87" i="20"/>
  <c r="C29" i="4"/>
  <c r="D59" i="20"/>
  <c r="C75" i="4"/>
  <c r="D120" i="20"/>
  <c r="C61" i="4"/>
  <c r="D56" i="20"/>
  <c r="C51" i="4"/>
  <c r="D66" i="20"/>
  <c r="C46" i="4"/>
  <c r="D125" i="20"/>
  <c r="C44" i="4"/>
  <c r="D117" i="20"/>
  <c r="C36" i="4"/>
  <c r="D107" i="20"/>
  <c r="C30" i="4"/>
  <c r="D65" i="20"/>
  <c r="D161" i="20"/>
  <c r="D162" i="20"/>
  <c r="D418" i="20"/>
  <c r="D163" i="20"/>
  <c r="D52" i="20"/>
  <c r="D164" i="20"/>
  <c r="C40" i="4"/>
  <c r="D42" i="20"/>
  <c r="C32" i="4"/>
  <c r="D86" i="20"/>
  <c r="D75" i="20"/>
  <c r="D76" i="20"/>
  <c r="D151" i="20"/>
  <c r="D32" i="20"/>
  <c r="D232" i="20"/>
  <c r="D33" i="20"/>
  <c r="D505" i="20"/>
  <c r="D506" i="20"/>
  <c r="D534" i="20"/>
  <c r="O86" i="14"/>
  <c r="BT86" i="3"/>
  <c r="I10" i="12"/>
  <c r="BU86" i="3"/>
  <c r="AI24" i="3" l="1"/>
  <c r="AI78" i="3"/>
  <c r="AI70" i="3"/>
  <c r="AI14" i="3"/>
  <c r="AI21" i="3"/>
  <c r="AI73" i="3"/>
  <c r="AI43" i="3"/>
  <c r="AI28" i="3"/>
  <c r="AI29" i="3"/>
  <c r="AI58" i="3"/>
  <c r="AI31" i="3"/>
  <c r="AI39" i="3"/>
  <c r="AI32" i="3"/>
  <c r="AI17" i="3"/>
  <c r="AI81" i="3"/>
  <c r="AI66" i="3"/>
  <c r="AI51" i="3"/>
  <c r="AI36" i="3"/>
  <c r="AI37" i="3"/>
  <c r="AI22" i="3"/>
  <c r="AI47" i="3"/>
  <c r="AI25" i="3"/>
  <c r="AI74" i="3"/>
  <c r="AI44" i="3"/>
  <c r="AI45" i="3"/>
  <c r="AI30" i="3"/>
  <c r="AI40" i="3"/>
  <c r="AI13" i="3"/>
  <c r="AI59" i="3"/>
  <c r="AI55" i="3"/>
  <c r="AI48" i="3"/>
  <c r="AI33" i="3"/>
  <c r="AI18" i="3"/>
  <c r="AI82" i="3"/>
  <c r="AI67" i="3"/>
  <c r="AI52" i="3"/>
  <c r="AI53" i="3"/>
  <c r="AI38" i="3"/>
  <c r="AI63" i="3"/>
  <c r="AI56" i="3"/>
  <c r="AI41" i="3"/>
  <c r="AI26" i="3"/>
  <c r="AI11" i="3"/>
  <c r="AI75" i="3"/>
  <c r="AI60" i="3"/>
  <c r="AI61" i="3"/>
  <c r="AI46" i="3"/>
  <c r="AI49" i="3"/>
  <c r="AI83" i="3"/>
  <c r="AI54" i="3"/>
  <c r="AI71" i="3"/>
  <c r="AI34" i="3"/>
  <c r="AI68" i="3"/>
  <c r="AI15" i="3"/>
  <c r="AI72" i="3"/>
  <c r="AI57" i="3"/>
  <c r="AI42" i="3"/>
  <c r="AI27" i="3"/>
  <c r="AI12" i="3"/>
  <c r="AI76" i="3"/>
  <c r="AI77" i="3"/>
  <c r="AI62" i="3"/>
  <c r="AI64" i="3"/>
  <c r="AI19" i="3"/>
  <c r="AI69" i="3"/>
  <c r="AI79" i="3"/>
  <c r="AI23" i="3"/>
  <c r="AI16" i="3"/>
  <c r="AI80" i="3"/>
  <c r="AI65" i="3"/>
  <c r="AI50" i="3"/>
  <c r="AI35" i="3"/>
  <c r="AI20" i="3"/>
  <c r="AI84" i="3"/>
  <c r="AI85" i="3"/>
</calcChain>
</file>

<file path=xl/sharedStrings.xml><?xml version="1.0" encoding="utf-8"?>
<sst xmlns="http://schemas.openxmlformats.org/spreadsheetml/2006/main" count="2516" uniqueCount="1220">
  <si>
    <t>Mobile Coverage Project - Active Sharing Partnership
Data Sheet
Cover Sheet</t>
  </si>
  <si>
    <t>Sheet</t>
  </si>
  <si>
    <t xml:space="preserve">Description </t>
  </si>
  <si>
    <t>Sheet 1</t>
  </si>
  <si>
    <t>Collection Sheet</t>
  </si>
  <si>
    <t>Sheet 2</t>
  </si>
  <si>
    <t>Instruction Sheet</t>
  </si>
  <si>
    <t>Sheet 3</t>
  </si>
  <si>
    <t>Access Provider</t>
  </si>
  <si>
    <t>Sheet 4</t>
  </si>
  <si>
    <t xml:space="preserve">Accesss Seeker One </t>
  </si>
  <si>
    <t>Sheet 5</t>
  </si>
  <si>
    <t>Accesss Seeker Two</t>
  </si>
  <si>
    <t>Sheet 6</t>
  </si>
  <si>
    <t>Accesss Seeker Three</t>
  </si>
  <si>
    <t xml:space="preserve">
Prepared by Department of Regional New South Wales</t>
  </si>
  <si>
    <t>Mobile Coverage Project - Active Sharing Partnership
Data Sheet
1. Colection Sheet</t>
  </si>
  <si>
    <t xml:space="preserve">1. Collection Sheet </t>
  </si>
  <si>
    <t>Name</t>
  </si>
  <si>
    <t>Grant Amount Requested (Excluding GST)</t>
  </si>
  <si>
    <t>3. Access Provider</t>
  </si>
  <si>
    <t>Automaticlly Populated</t>
  </si>
  <si>
    <t xml:space="preserve">4. Accesss Seeker One </t>
  </si>
  <si>
    <t>5. Accesss Seeker Two</t>
  </si>
  <si>
    <t>6. Accesss Seeker Three</t>
  </si>
  <si>
    <t>Total Grant Amount Requested</t>
  </si>
  <si>
    <t>Prepared by Department of Regional New South Wales</t>
  </si>
  <si>
    <t>Mobile Coverage Project - Active Sharing Partnership
2. Instructions Sheet</t>
  </si>
  <si>
    <t>Data Sheet Instructions</t>
  </si>
  <si>
    <t>The Department provides the following guide notes and information to complete the Data Sheet.</t>
  </si>
  <si>
    <t>1. This Data Sheet is a template provided by the Department for inputting all of the applicant data regarding the active sharing mobile solution.</t>
  </si>
  <si>
    <t xml:space="preserve">2. The Data Sheet is to be filled out in conjunction with the Mobile Coverage Project  Active Sharing Partnership Grant Guidelines Regional Digital Connectivity Program. </t>
  </si>
  <si>
    <t xml:space="preserve">3. Some of the fields in the Data Sheet have been locked and prepopulated fields have been developed for the applicant to make a selection from. </t>
  </si>
  <si>
    <t>4. Applications must be submitted in the template provided by the Department via the SmartyGrants Portal by the closing date and time.  Where an application has not been submitted using this template and format, the department reserves the right to deem the application as non-conforming and set it aside from further consideration at its absolute discretion.</t>
  </si>
  <si>
    <t>5. This is a competitive process. The inclusion of insufficient evidence or detail in an application may impact the assessment against the assessment criteria.</t>
  </si>
  <si>
    <r>
      <t xml:space="preserve">6. All amounts must be provide as </t>
    </r>
    <r>
      <rPr>
        <b/>
        <sz val="11"/>
        <color theme="1"/>
        <rFont val="Calibri"/>
        <family val="2"/>
        <scheme val="minor"/>
      </rPr>
      <t>GST Exclusive</t>
    </r>
    <r>
      <rPr>
        <sz val="11"/>
        <color theme="1"/>
        <rFont val="Calibri"/>
        <family val="2"/>
        <scheme val="minor"/>
      </rPr>
      <t>.</t>
    </r>
  </si>
  <si>
    <t>7. Please create additional sheets for Access Seekers as required.</t>
  </si>
  <si>
    <t>8. Some cells prepopulate based on the information selected for the Local Government Area.</t>
  </si>
  <si>
    <t>9. Further information is provided below to assist with inputting data in the Data Sheet:</t>
  </si>
  <si>
    <t>Heading 1</t>
  </si>
  <si>
    <t>Heading 2</t>
  </si>
  <si>
    <t>Question</t>
  </si>
  <si>
    <t xml:space="preserve">Instruction </t>
  </si>
  <si>
    <t>Cell Type</t>
  </si>
  <si>
    <t>Word Limit</t>
  </si>
  <si>
    <t>The asset identifier should be the Access Provider organisation's acronym followed by a numerical identifier (e.g., DRNSW-001).  
For mobile coverage solutions that form part of a cluster solution,  the asset identifier should be structured as follows - asset identifier followed by a alphabetical letter (e.g., DRNSW-001-A).
All vacant rows should be deleted prior to submission.</t>
  </si>
  <si>
    <t>Free Text</t>
  </si>
  <si>
    <t>Select the proposed solution's active sharing type from the drop down list. If 'Other' is selected, please describe the proposed solution's active sharing type.</t>
  </si>
  <si>
    <t>Drop Down Selection and Free Text</t>
  </si>
  <si>
    <t xml:space="preserve">Insert the name of the site where the proposed solution will be located. For example Mount Rushmore, Four Acres, Smith Farm, Pegs Road, etc. 
</t>
  </si>
  <si>
    <t xml:space="preserve">Provide the address of the property where the proposed solution will be located. If the proposed solution's final location is still being determined, please provide a best estimate.   
</t>
  </si>
  <si>
    <t>Insert coordinates specifying the estimated position of the proposed solution using the Geocentric Datum of Australia 1994 (GDA94).</t>
  </si>
  <si>
    <t>Insert the postcode of the proposed solution's site address.</t>
  </si>
  <si>
    <t xml:space="preserve">Select the Local Government Area that the proposed solution will be located in from the drop down list. </t>
  </si>
  <si>
    <t>Prepopulated</t>
  </si>
  <si>
    <t xml:space="preserve">The State Electorate will automatically populate  based on the Local Government Area selected in the prior column.  </t>
  </si>
  <si>
    <t xml:space="preserve">The NSW Region will automatically populate  based on the Local Government Area selected in the prior column.  </t>
  </si>
  <si>
    <t>Auto Populate</t>
  </si>
  <si>
    <t xml:space="preserve">Select the proposed solution's  area of primary coverage benefit from the drop down list. If 'Other' is selected, please describe the proposed solution's area of primary coverage benefit. </t>
  </si>
  <si>
    <t xml:space="preserve">Drop  Down Selection and Free Text. </t>
  </si>
  <si>
    <t>If 'Yes', please identify the relevant funding program.</t>
  </si>
  <si>
    <t>Please specify.</t>
  </si>
  <si>
    <t xml:space="preserve">Please specify. </t>
  </si>
  <si>
    <t xml:space="preserve">Please select from the drop down list. </t>
  </si>
  <si>
    <t xml:space="preserve">Drop Down Selection </t>
  </si>
  <si>
    <t xml:space="preserve">Only populate if  'Existing ' Site was selected in the previous column. 
Insert the unique number identifier for the mobile site from the Radio Frequency National Site Archive (RFNSA) </t>
  </si>
  <si>
    <t>Prepopulated and Free Text</t>
  </si>
  <si>
    <t xml:space="preserve">Select the site/land asset owner from the drop down list. If 'Other' please provide the details of the Site Asset Owner or the Land Asset Owner. </t>
  </si>
  <si>
    <t xml:space="preserve">Please select if land owner consent is required from the drop down list. </t>
  </si>
  <si>
    <t>Please select the tower type from the drop down list. If 'Other' please provide a description of the tower type.</t>
  </si>
  <si>
    <t>Identify the above ground height of the tower in metres.</t>
  </si>
  <si>
    <t>Identify the above ground height of the proposed solution's aerial in metres.</t>
  </si>
  <si>
    <t>Identify and calculate the combined Mobile Radio Bandwidth rate of data  in dBm for the solution.</t>
  </si>
  <si>
    <t>Calculate and provide the proposed cell edge handheld end-user throughput (DL/UL) during the busy hour for the proposed coverage provided by the solution at the RFS date.</t>
  </si>
  <si>
    <t>Identify the generation of technology to be provided by the proposed solution (e.g., 4G and/or 5G)?</t>
  </si>
  <si>
    <t>Identify the spectrum band and frequency (MHz)</t>
  </si>
  <si>
    <t xml:space="preserve">Identify the proposed solution's aerial type </t>
  </si>
  <si>
    <t>Identify the number of hours the battery backup that will support the site in the event of loss of power to the site.  If less than 12 hours of battery back up is proposed please provide a detailed explanation in the Application form.</t>
  </si>
  <si>
    <t xml:space="preserve">Identify the type of backhaul to be used by the proposed solution. </t>
  </si>
  <si>
    <t>Identify the number of Microwave Backhaul Hops required.</t>
  </si>
  <si>
    <t xml:space="preserve">In an ideal radio state when all radio resources are operating without fault or mistake calculate the peak data rate in mbps for the proposed solution. </t>
  </si>
  <si>
    <t xml:space="preserve">Please provide a short description of any additional service offerings proposed (if applicable), providing a detailed rationale in the Application Form. </t>
  </si>
  <si>
    <t xml:space="preserve">Please provide short description of any additional resilience and/or hardening measures proposed (if applicable), providing a detailed rationale in the Application Form. </t>
  </si>
  <si>
    <t xml:space="preserve">Please provide any further information on the equipment and/or other operational features  of the proposed solution (if applicable). </t>
  </si>
  <si>
    <t>The number of natural disaster declarations issued will automatically populated based on the Local Government Area selected in the prior column. Data sourced from the above weblink.</t>
  </si>
  <si>
    <t>Prepopulated and Locked</t>
  </si>
  <si>
    <t xml:space="preserve">Use the Australian Government Department of Primary Industry, Science, Energy and Resources,   Geoscape Geocoded National Address File (G-NAF) data base to identify the number of residential premises predicted to benefit from new handheld coverage provided by the proposed solution. </t>
  </si>
  <si>
    <t xml:space="preserve">Use the Australian Government Department of Primary Industry, Science, Energy and Resources,   Geoscape Geocoded National Address File (G-NAF) data base to identify the number of residential premises predicted to benefit from overlapping handheld coverage provided by the proposed solution. </t>
  </si>
  <si>
    <t xml:space="preserve">Use the Australian Government Department of Primary Industry, Science, Energy and Resources,   Geoscape Geocoded National Address File (G-NAF) data base identify the number of non-residential premises predicted to benefit from new handheld coverage provided by the proposed solution. </t>
  </si>
  <si>
    <t xml:space="preserve">Use the Australian Government Department of Primary Industry, Science, Energy and Resources,   Geoscape Geocoded National Address File (G-NAF) data base to identify the number of non-residential premises predicted to benefit from overlapping handheld coverage provided by the proposed solution. </t>
  </si>
  <si>
    <t>The Local Government Area's relative socio-economic advantages and disadvantages will automatically populate  based on the Local Government Area selected in the prior column.  Data sourced from the ABS SEIFA scores.</t>
  </si>
  <si>
    <t>The Local Government Area's Australian Digital Inclusion Index score will automatically populate  based on the Local Government Area selected in the prior column.  Data sourced from the above weblink.</t>
  </si>
  <si>
    <t xml:space="preserve">Please specify the kilometres of National Road provided new or overlapping handheld coverage by the proposed active sharing mobile solution. Please use the above weblink to identify the road class.
Kilometres of coverage provided to National Highways that are also State Roads should only be counted once and not be recorded in the State Roads column. </t>
  </si>
  <si>
    <t xml:space="preserve">Free Text 
</t>
  </si>
  <si>
    <t>Please specify the kilometres of State Roads provided new or overlapping handheld coverage by the proposed active sharing mobile solution. Please use the above weblink to identify the road class.</t>
  </si>
  <si>
    <t xml:space="preserve">Free Text </t>
  </si>
  <si>
    <t xml:space="preserve">Please specify the kilometres of Regional Roads provided new or overlapping handheld coverage by the proposed active sharing mobile solution. Please use the above weblink to identify the road class.  </t>
  </si>
  <si>
    <t xml:space="preserve">Please specify the kilometres of NSW railroads provided new or overlapping handheld coverage by the proposed active sharing mobile solution
</t>
  </si>
  <si>
    <t xml:space="preserve">Insert the cost of providing power supply to the site. </t>
  </si>
  <si>
    <t xml:space="preserve">Insert amount in dollars and cents. </t>
  </si>
  <si>
    <t>Insert the cost of preparing the site for the construction process.</t>
  </si>
  <si>
    <t xml:space="preserve">Insert the cost for all of the shelters, sheds buildings to house/protect/keep safe the operating and electrical equipment. </t>
  </si>
  <si>
    <t xml:space="preserve">Insert the cost for fabricating, constructing and installing the tower. </t>
  </si>
  <si>
    <t xml:space="preserve">Insert the cost for the supply and installation of the generator. </t>
  </si>
  <si>
    <t>Insert the cost of  Site Acquisition, Environmental Development for the site.</t>
  </si>
  <si>
    <t xml:space="preserve">Nominate the amount of contingency allocated to Site Acquisition, Environmental Development for the site. </t>
  </si>
  <si>
    <t xml:space="preserve">Insert the cost of providing labour and equipment to support the workforce for the site. </t>
  </si>
  <si>
    <t xml:space="preserve">Insert the cost of providing or upgrading new or existing  Micro Wave radio. </t>
  </si>
  <si>
    <t xml:space="preserve">Insert the cost of supplying and installing all of the fibre optic cable used for backhaul. </t>
  </si>
  <si>
    <t>Insert the cost of  all antennas and ancillary equipment.</t>
  </si>
  <si>
    <t xml:space="preserve">Insert capital costs associated with land use. </t>
  </si>
  <si>
    <t xml:space="preserve">Insert the cost of providing back up power supply to the site.  </t>
  </si>
  <si>
    <t xml:space="preserve">Insert the cost for the supply and installation of any new access roads. </t>
  </si>
  <si>
    <t xml:space="preserve">Insert the cost of integrating the access provider's network to facilitate the provision of the retail mobile service. </t>
  </si>
  <si>
    <t xml:space="preserve">Nominate the amount of contingency allocated to the Capital Cost of Construction and Installation, excluding contingency associated with SAED. </t>
  </si>
  <si>
    <t>Insert the cost of providing  backhaul to the solution over the minimum operational period.</t>
  </si>
  <si>
    <t xml:space="preserve">Insert the cost of any ongoing integration costs to facilitate the provision of the retail mobile service over the minimum operational period.  </t>
  </si>
  <si>
    <t xml:space="preserve">Insert the cost of providing spectrum for the solution over the minimum operational period. </t>
  </si>
  <si>
    <t>Insert the cost of access the proposed solution's infrastructure over the minimum operational period.</t>
  </si>
  <si>
    <t xml:space="preserve">Insert the cost of providing facilities and systems to support access to the Core Network during the operational period. </t>
  </si>
  <si>
    <t xml:space="preserve">Insert the cost of conducting infrastructure inspections and maintenance over  the operational period. </t>
  </si>
  <si>
    <t xml:space="preserve">Insert the cost of conducting core network inspections and maintenance over  the operational period. </t>
  </si>
  <si>
    <t xml:space="preserve">Nominate the amount of contingency allocated to operational cost over the operational period. </t>
  </si>
  <si>
    <t>Automatically calculates the total capital costs of the proposed solution's construction and installation based on the applicant's prior response.</t>
  </si>
  <si>
    <t xml:space="preserve">Automatically Calculated Cell  </t>
  </si>
  <si>
    <t xml:space="preserve">Automatically calculates the total capital operating costs for the proposed solution based on the applicant's prior response. </t>
  </si>
  <si>
    <t>Automatically calculates the total capital  costs of the proposed solution's construction and installation and operational costs.</t>
  </si>
  <si>
    <t>Insert the dollar value of the Access Provider's co-contributions towards the proposed solution's capitalised construction and operational costs .</t>
  </si>
  <si>
    <t>Insert the dollar value of any third party's co-contributions towards the proposed solution's capitalised construction and operational costs .</t>
  </si>
  <si>
    <t xml:space="preserve">Describe any in-kind contributions proposed to be provided by third parties, if applicable and not detailed in application form. 
</t>
  </si>
  <si>
    <t xml:space="preserve">Automatically calculates the sum of the Access Provider's and third party's in-kind contributions. </t>
  </si>
  <si>
    <t>Insert the dollar value of the grant amount requested by the Access Provider for capital infrastructure costs excluding GST.</t>
  </si>
  <si>
    <t xml:space="preserve">Insert the dollar value of the grant amount requested by the Access Provider for the proposed solution's capital infrastructure costs over the operational period. </t>
  </si>
  <si>
    <t>Automatically calculates the Total Grant Amount requested by the Access Provider.</t>
  </si>
  <si>
    <t>Insert the planned date for the completion of the Site, Acquisition Environment Design phase.</t>
  </si>
  <si>
    <t xml:space="preserve">Insert the planned date for the completion of the construction phase. </t>
  </si>
  <si>
    <t xml:space="preserve">Insert the planned date when each MNO will have the services ready to be provided. </t>
  </si>
  <si>
    <t xml:space="preserve">Insert the planned date when the solution will be ready and available to the regional community to use. </t>
  </si>
  <si>
    <t>Enter the full name of the Access Provider</t>
  </si>
  <si>
    <t>Enter the full name of the organisation</t>
  </si>
  <si>
    <t xml:space="preserve">Proposed Cluster Solution </t>
  </si>
  <si>
    <t xml:space="preserve">Solution Location </t>
  </si>
  <si>
    <t>Solution Design</t>
  </si>
  <si>
    <t>Coverage Metrics</t>
  </si>
  <si>
    <t xml:space="preserve">Social and Economic Outcomes </t>
  </si>
  <si>
    <t>Capitalised Construction and Operation Costs (Excluding GST)</t>
  </si>
  <si>
    <t>Applicant and third party Co-Contributions</t>
  </si>
  <si>
    <t>Grant Amount (Access Provider)</t>
  </si>
  <si>
    <t>Construction Schedule Estimate</t>
  </si>
  <si>
    <t>Asset Identifier</t>
  </si>
  <si>
    <t xml:space="preserve">Active Sharing Type </t>
  </si>
  <si>
    <t xml:space="preserve">Solution Location Information </t>
  </si>
  <si>
    <t xml:space="preserve">Solution Information </t>
  </si>
  <si>
    <t>Square kilometres of new and overlapping handheld coverage</t>
  </si>
  <si>
    <t xml:space="preserve">Social and Economic Outcomes Information </t>
  </si>
  <si>
    <t xml:space="preserve">Capital Cost of Construction and Installation (Excluding GST)
</t>
  </si>
  <si>
    <t>Capital Cost for the Operational Period (Excluding GST)</t>
  </si>
  <si>
    <t>Capital Costs Total  (Excluding GST)</t>
  </si>
  <si>
    <t>Co-contributions
 (Excluding GST)</t>
  </si>
  <si>
    <t xml:space="preserve">In-kind Contributions </t>
  </si>
  <si>
    <t>Total Grant Amount Requested (Excluding GST)</t>
  </si>
  <si>
    <t xml:space="preserve">Time Frames for Each Task </t>
  </si>
  <si>
    <r>
      <t xml:space="preserve">Asset Identifier
</t>
    </r>
    <r>
      <rPr>
        <sz val="11"/>
        <color theme="3"/>
        <rFont val="Calibri"/>
        <family val="2"/>
        <scheme val="minor"/>
      </rPr>
      <t>All vacant rows should be deleted prior to submission</t>
    </r>
  </si>
  <si>
    <r>
      <t xml:space="preserve">Identify the Sharing Type used for the Solution
</t>
    </r>
    <r>
      <rPr>
        <sz val="11"/>
        <color theme="3"/>
        <rFont val="Calibri"/>
        <family val="2"/>
        <scheme val="minor"/>
      </rPr>
      <t>(MOCAN, MORAN, Open RAN, Roaming, Other)</t>
    </r>
  </si>
  <si>
    <t>Site Name</t>
  </si>
  <si>
    <t>Site Address 
(If known)</t>
  </si>
  <si>
    <r>
      <t xml:space="preserve">Site Address 
Latitude 
and 
Longitude 
</t>
    </r>
    <r>
      <rPr>
        <sz val="11"/>
        <color theme="3"/>
        <rFont val="Calibri"/>
        <family val="2"/>
        <scheme val="minor"/>
      </rPr>
      <t>(In GDA94 Format)</t>
    </r>
  </si>
  <si>
    <t xml:space="preserve">Site Address Postcode
[Insert this is a locked field] </t>
  </si>
  <si>
    <t xml:space="preserve">Local Government Area
[Insert this is a locked field] </t>
  </si>
  <si>
    <t xml:space="preserve">State Electorate
[Insert this is a locked field] </t>
  </si>
  <si>
    <t xml:space="preserve">NSW Region
[Insert this is a locked field]  
</t>
  </si>
  <si>
    <t>Has this Solution been Proposed as part of a Separate Funding Program (eg Commonwealth Programs, NSW State Programs), Either Current or Previous?</t>
  </si>
  <si>
    <r>
      <t>Solution</t>
    </r>
    <r>
      <rPr>
        <sz val="11"/>
        <color theme="3"/>
        <rFont val="Calibri"/>
        <family val="2"/>
        <scheme val="minor"/>
      </rPr>
      <t xml:space="preserve">
(Macrocell' vs 'Small Cell)</t>
    </r>
  </si>
  <si>
    <r>
      <t xml:space="preserve">Colocation Offered
</t>
    </r>
    <r>
      <rPr>
        <sz val="11"/>
        <color theme="3"/>
        <rFont val="Calibri"/>
        <family val="2"/>
        <scheme val="minor"/>
      </rPr>
      <t>(Number of MNOs supported)</t>
    </r>
  </si>
  <si>
    <r>
      <t>Site</t>
    </r>
    <r>
      <rPr>
        <sz val="11"/>
        <color theme="3"/>
        <rFont val="Calibri"/>
        <family val="2"/>
        <scheme val="minor"/>
      </rPr>
      <t xml:space="preserve">
(New/Existing)
</t>
    </r>
  </si>
  <si>
    <r>
      <t xml:space="preserve">RFNSA ID
</t>
    </r>
    <r>
      <rPr>
        <sz val="11"/>
        <color theme="3"/>
        <rFont val="Calibri"/>
        <family val="2"/>
        <scheme val="minor"/>
      </rPr>
      <t xml:space="preserve">(Existing Sites Only)
</t>
    </r>
  </si>
  <si>
    <r>
      <rPr>
        <b/>
        <u/>
        <sz val="11"/>
        <color theme="3"/>
        <rFont val="Calibri"/>
        <family val="2"/>
        <scheme val="minor"/>
      </rPr>
      <t>Site/ Land Asset Owner</t>
    </r>
    <r>
      <rPr>
        <b/>
        <sz val="11"/>
        <color theme="3"/>
        <rFont val="Calibri"/>
        <family val="2"/>
        <scheme val="minor"/>
      </rPr>
      <t xml:space="preserve">
Who Owns the Land where the Site will be Constructed? </t>
    </r>
  </si>
  <si>
    <r>
      <rPr>
        <b/>
        <u/>
        <sz val="11"/>
        <color theme="3"/>
        <rFont val="Calibri"/>
        <family val="2"/>
        <scheme val="minor"/>
      </rPr>
      <t xml:space="preserve">Site/ Land Asset Owner 
</t>
    </r>
    <r>
      <rPr>
        <b/>
        <sz val="11"/>
        <color theme="3"/>
        <rFont val="Calibri"/>
        <family val="2"/>
        <scheme val="minor"/>
      </rPr>
      <t xml:space="preserve">Is the Land Owner's Consent Required? 
</t>
    </r>
  </si>
  <si>
    <t xml:space="preserve">Tower Type
</t>
  </si>
  <si>
    <r>
      <t xml:space="preserve">Tower Height
</t>
    </r>
    <r>
      <rPr>
        <sz val="11"/>
        <color theme="3"/>
        <rFont val="Calibri"/>
        <family val="2"/>
        <scheme val="minor"/>
      </rPr>
      <t>(Meters)</t>
    </r>
  </si>
  <si>
    <r>
      <t xml:space="preserve">Average Aerial Height
</t>
    </r>
    <r>
      <rPr>
        <sz val="11"/>
        <color theme="3"/>
        <rFont val="Calibri"/>
        <family val="2"/>
        <scheme val="minor"/>
      </rPr>
      <t>(Meters)</t>
    </r>
  </si>
  <si>
    <r>
      <t>Aggregate Mobile Radio Bandwidth for this Proposed Solution</t>
    </r>
    <r>
      <rPr>
        <sz val="11"/>
        <color theme="3"/>
        <rFont val="Calibri"/>
        <family val="2"/>
        <scheme val="minor"/>
      </rPr>
      <t xml:space="preserve">
 (Coverage Edge (dBm))</t>
    </r>
  </si>
  <si>
    <r>
      <t>Aggregate Mobile Radio Bandwidth for Solution</t>
    </r>
    <r>
      <rPr>
        <sz val="11"/>
        <color theme="3"/>
        <rFont val="Calibri"/>
        <family val="2"/>
        <scheme val="minor"/>
      </rPr>
      <t xml:space="preserve">
(Average User Throughput [UL/DL]in the Busyhour (Mbps))</t>
    </r>
  </si>
  <si>
    <t>Service offering (4G, 5G)</t>
  </si>
  <si>
    <r>
      <t>Spectrum offering (</t>
    </r>
    <r>
      <rPr>
        <sz val="11"/>
        <color theme="3"/>
        <rFont val="Calibri"/>
        <family val="2"/>
        <scheme val="minor"/>
      </rPr>
      <t>band)</t>
    </r>
  </si>
  <si>
    <r>
      <t xml:space="preserve">Aerial type
</t>
    </r>
    <r>
      <rPr>
        <sz val="11"/>
        <color theme="3"/>
        <rFont val="Calibri"/>
        <family val="2"/>
        <scheme val="minor"/>
      </rPr>
      <t>(eg Omni, DAS, or Show Number of Sectors)</t>
    </r>
  </si>
  <si>
    <r>
      <t xml:space="preserve">Battery Backup at the Site
</t>
    </r>
    <r>
      <rPr>
        <sz val="11"/>
        <color theme="3"/>
        <rFont val="Calibri"/>
        <family val="2"/>
        <scheme val="minor"/>
      </rPr>
      <t>(hours)</t>
    </r>
  </si>
  <si>
    <r>
      <t xml:space="preserve">Backhaul transmission technology
</t>
    </r>
    <r>
      <rPr>
        <sz val="11"/>
        <color theme="3"/>
        <rFont val="Calibri"/>
        <family val="2"/>
        <scheme val="minor"/>
      </rPr>
      <t>(Microwave, Own optical fibre, Leased wholesale service, Satellite, etc)</t>
    </r>
  </si>
  <si>
    <r>
      <t xml:space="preserve">Microwave Backhaul Hops
</t>
    </r>
    <r>
      <rPr>
        <sz val="11"/>
        <color theme="3"/>
        <rFont val="Calibri"/>
        <family val="2"/>
        <scheme val="minor"/>
      </rPr>
      <t>(Number of Hops Required)</t>
    </r>
  </si>
  <si>
    <r>
      <t xml:space="preserve">Maximum or Peak Cell Throughput of the Proposed Solution to be Provided to Handheld Devices 
</t>
    </r>
    <r>
      <rPr>
        <sz val="11"/>
        <color theme="3"/>
        <rFont val="Calibri"/>
        <family val="2"/>
        <scheme val="minor"/>
      </rPr>
      <t>(mbps)</t>
    </r>
  </si>
  <si>
    <r>
      <t xml:space="preserve">Description of Additional Services Offered
</t>
    </r>
    <r>
      <rPr>
        <sz val="11"/>
        <color theme="3"/>
        <rFont val="Calibri"/>
        <family val="2"/>
        <scheme val="minor"/>
      </rPr>
      <t>(eg. NB-IoT, FWA, etc.)</t>
    </r>
    <r>
      <rPr>
        <b/>
        <sz val="11"/>
        <color theme="3"/>
        <rFont val="Calibri"/>
        <family val="2"/>
        <scheme val="minor"/>
      </rPr>
      <t xml:space="preserve">
</t>
    </r>
  </si>
  <si>
    <r>
      <t xml:space="preserve">Description of additional resilience and/or hardening measures proposed 
</t>
    </r>
    <r>
      <rPr>
        <sz val="11"/>
        <color theme="3"/>
        <rFont val="Calibri"/>
        <family val="2"/>
        <scheme val="minor"/>
      </rPr>
      <t>(e.g., auxiliary backup power, redundant backhaul)</t>
    </r>
    <r>
      <rPr>
        <b/>
        <sz val="11"/>
        <color theme="3"/>
        <rFont val="Calibri"/>
        <family val="2"/>
        <scheme val="minor"/>
      </rPr>
      <t xml:space="preserve">
</t>
    </r>
  </si>
  <si>
    <t xml:space="preserve">Additional Comments </t>
  </si>
  <si>
    <t>Area of Primary Coverage Benefit</t>
  </si>
  <si>
    <t>Amount of New Handheld Coverage provided by the Active Sharing Solution 
(Square Kilometres)</t>
  </si>
  <si>
    <t>Amount of Overlapping Handheld Coverage provided by the Active Sharing Solution
(Square Kilometres)</t>
  </si>
  <si>
    <r>
      <rPr>
        <b/>
        <sz val="11"/>
        <color theme="3"/>
        <rFont val="Calibri"/>
        <family val="2"/>
        <scheme val="minor"/>
      </rPr>
      <t xml:space="preserve">Number of Natural Disaster Declarations Issued to LGA in Five FY Years?
</t>
    </r>
    <r>
      <rPr>
        <u/>
        <sz val="11"/>
        <color theme="4"/>
        <rFont val="Calibri"/>
        <family val="2"/>
        <scheme val="minor"/>
      </rPr>
      <t>https://www.nsw.gov.au/disaster-recovery/natural-disaster-declarations</t>
    </r>
    <r>
      <rPr>
        <b/>
        <sz val="11"/>
        <color theme="3"/>
        <rFont val="Calibri"/>
        <family val="2"/>
        <scheme val="minor"/>
      </rPr>
      <t xml:space="preserve">
(This field is locked and pre-loaded based on a prior response)</t>
    </r>
  </si>
  <si>
    <r>
      <rPr>
        <b/>
        <u/>
        <sz val="11"/>
        <color theme="3"/>
        <rFont val="Calibri"/>
        <family val="2"/>
        <scheme val="minor"/>
      </rPr>
      <t>Improving Liveability</t>
    </r>
    <r>
      <rPr>
        <b/>
        <sz val="11"/>
        <color theme="3"/>
        <rFont val="Calibri"/>
        <family val="2"/>
        <scheme val="minor"/>
      </rPr>
      <t xml:space="preserve">
Number of GNAF Residential Premises Predicted to Benefit from New Handheld Coverage
</t>
    </r>
    <r>
      <rPr>
        <u/>
        <sz val="11"/>
        <color theme="10"/>
        <rFont val="Calibri"/>
        <family val="2"/>
        <scheme val="minor"/>
      </rPr>
      <t xml:space="preserve">
</t>
    </r>
    <r>
      <rPr>
        <u/>
        <sz val="11"/>
        <color theme="4"/>
        <rFont val="Calibri"/>
        <family val="2"/>
        <scheme val="minor"/>
      </rPr>
      <t xml:space="preserve">Geoscape Geocoded National Address File </t>
    </r>
    <r>
      <rPr>
        <u/>
        <sz val="11"/>
        <color theme="10"/>
        <rFont val="Calibri"/>
        <family val="2"/>
        <scheme val="minor"/>
      </rPr>
      <t xml:space="preserve"> </t>
    </r>
  </si>
  <si>
    <r>
      <rPr>
        <b/>
        <u/>
        <sz val="11"/>
        <color theme="3"/>
        <rFont val="Calibri"/>
        <family val="2"/>
        <scheme val="minor"/>
      </rPr>
      <t>Improving Liveability</t>
    </r>
    <r>
      <rPr>
        <b/>
        <sz val="11"/>
        <color theme="3"/>
        <rFont val="Calibri"/>
        <family val="2"/>
        <scheme val="minor"/>
      </rPr>
      <t xml:space="preserve">
Number of GNAF Residential Premises Predicted to Benefit from  Overlapping Handheld Coverage
</t>
    </r>
    <r>
      <rPr>
        <u/>
        <sz val="11"/>
        <color theme="10"/>
        <rFont val="Calibri"/>
        <family val="2"/>
        <scheme val="minor"/>
      </rPr>
      <t xml:space="preserve">
</t>
    </r>
    <r>
      <rPr>
        <u/>
        <sz val="11"/>
        <color theme="4"/>
        <rFont val="Calibri"/>
        <family val="2"/>
        <scheme val="minor"/>
      </rPr>
      <t>Geoscape Geocoded National Address File</t>
    </r>
    <r>
      <rPr>
        <u/>
        <sz val="11"/>
        <color theme="10"/>
        <rFont val="Calibri"/>
        <family val="2"/>
        <scheme val="minor"/>
      </rPr>
      <t xml:space="preserve"> </t>
    </r>
  </si>
  <si>
    <r>
      <rPr>
        <b/>
        <u/>
        <sz val="11"/>
        <color theme="3"/>
        <rFont val="Calibri"/>
        <family val="2"/>
        <scheme val="minor"/>
      </rPr>
      <t>Improving Productivity</t>
    </r>
    <r>
      <rPr>
        <b/>
        <sz val="11"/>
        <color theme="3"/>
        <rFont val="Calibri"/>
        <family val="2"/>
        <scheme val="minor"/>
      </rPr>
      <t xml:space="preserve">
Number of GNAF Non-Residential  Predicted to Benefit from New Handheld Coverage 
</t>
    </r>
    <r>
      <rPr>
        <u/>
        <sz val="11"/>
        <color theme="10"/>
        <rFont val="Calibri"/>
        <family val="2"/>
        <scheme val="minor"/>
      </rPr>
      <t xml:space="preserve">
</t>
    </r>
    <r>
      <rPr>
        <u/>
        <sz val="11"/>
        <color theme="4"/>
        <rFont val="Calibri"/>
        <family val="2"/>
        <scheme val="minor"/>
      </rPr>
      <t xml:space="preserve">Geoscape Geocoded National Address File </t>
    </r>
  </si>
  <si>
    <r>
      <rPr>
        <b/>
        <u/>
        <sz val="11"/>
        <color theme="3"/>
        <rFont val="Calibri"/>
        <family val="2"/>
        <scheme val="minor"/>
      </rPr>
      <t xml:space="preserve">Improving Productivity
</t>
    </r>
    <r>
      <rPr>
        <b/>
        <sz val="11"/>
        <color theme="3"/>
        <rFont val="Calibri"/>
        <family val="2"/>
        <scheme val="minor"/>
      </rPr>
      <t>Number of GNAF Non-Residential Predicted to Benefit from Overlapping Handheld Coverage</t>
    </r>
    <r>
      <rPr>
        <b/>
        <u/>
        <sz val="11"/>
        <color theme="3"/>
        <rFont val="Calibri"/>
        <family val="2"/>
        <scheme val="minor"/>
      </rPr>
      <t xml:space="preserve">
</t>
    </r>
    <r>
      <rPr>
        <u/>
        <sz val="11"/>
        <color theme="10"/>
        <rFont val="Calibri"/>
        <family val="2"/>
        <scheme val="minor"/>
      </rPr>
      <t xml:space="preserve">
</t>
    </r>
    <r>
      <rPr>
        <u/>
        <sz val="11"/>
        <color theme="4"/>
        <rFont val="Calibri"/>
        <family val="2"/>
        <scheme val="minor"/>
      </rPr>
      <t>Geoscape Geocoded National Address File</t>
    </r>
    <r>
      <rPr>
        <u/>
        <sz val="11"/>
        <color theme="10"/>
        <rFont val="Calibri"/>
        <family val="2"/>
        <scheme val="minor"/>
      </rPr>
      <t xml:space="preserve"> </t>
    </r>
  </si>
  <si>
    <r>
      <rPr>
        <b/>
        <u/>
        <sz val="11"/>
        <color theme="3"/>
        <rFont val="Calibri"/>
        <family val="2"/>
        <scheme val="minor"/>
      </rPr>
      <t>Amount of Coverage Provided to</t>
    </r>
    <r>
      <rPr>
        <b/>
        <sz val="11"/>
        <color theme="3"/>
        <rFont val="Calibri"/>
        <family val="2"/>
        <scheme val="minor"/>
      </rPr>
      <t xml:space="preserve"> National Road provided by the Active Sharing Solution
(Kilometres of Road Covered) 
</t>
    </r>
    <r>
      <rPr>
        <u/>
        <sz val="11"/>
        <color theme="4"/>
        <rFont val="Calibri"/>
        <family val="2"/>
        <scheme val="minor"/>
      </rPr>
      <t>National Land Transport Network Road - NSW</t>
    </r>
    <r>
      <rPr>
        <u/>
        <sz val="11"/>
        <color theme="10"/>
        <rFont val="Calibri"/>
        <family val="2"/>
        <scheme val="minor"/>
      </rPr>
      <t xml:space="preserve">
</t>
    </r>
  </si>
  <si>
    <r>
      <rPr>
        <b/>
        <u/>
        <sz val="11"/>
        <color theme="3"/>
        <rFont val="Calibri"/>
        <family val="2"/>
        <scheme val="minor"/>
      </rPr>
      <t>Amount of Coverage Provided to</t>
    </r>
    <r>
      <rPr>
        <b/>
        <sz val="11"/>
        <color theme="3"/>
        <rFont val="Calibri"/>
        <family val="2"/>
        <scheme val="minor"/>
      </rPr>
      <t xml:space="preserve"> Railroads provided by the Active Sharing Solution
(Kilometres of Railroad Covered)</t>
    </r>
    <r>
      <rPr>
        <sz val="11"/>
        <color theme="1"/>
        <rFont val="Calibri"/>
        <family val="2"/>
        <scheme val="minor"/>
      </rPr>
      <t xml:space="preserve"> 
</t>
    </r>
  </si>
  <si>
    <r>
      <t xml:space="preserve">(a)
Capitalised Cost of Power
</t>
    </r>
    <r>
      <rPr>
        <sz val="11"/>
        <color theme="3"/>
        <rFont val="Calibri"/>
        <family val="2"/>
        <scheme val="minor"/>
      </rPr>
      <t>($ Excl. GST)</t>
    </r>
  </si>
  <si>
    <r>
      <rPr>
        <b/>
        <sz val="11"/>
        <color theme="3"/>
        <rFont val="Calibri"/>
        <family val="2"/>
        <scheme val="minor"/>
      </rPr>
      <t xml:space="preserve">(b)
Capitalised Cost of Site Prep
</t>
    </r>
    <r>
      <rPr>
        <sz val="11"/>
        <color theme="3"/>
        <rFont val="Calibri"/>
        <family val="2"/>
        <scheme val="minor"/>
      </rPr>
      <t>($ Excl. GST)</t>
    </r>
  </si>
  <si>
    <r>
      <rPr>
        <b/>
        <sz val="11"/>
        <color theme="3"/>
        <rFont val="Calibri"/>
        <family val="2"/>
        <scheme val="minor"/>
      </rPr>
      <t xml:space="preserve">(c)
Capitalised Cost of Shelter
</t>
    </r>
    <r>
      <rPr>
        <sz val="11"/>
        <color theme="3"/>
        <rFont val="Calibri"/>
        <family val="2"/>
        <scheme val="minor"/>
      </rPr>
      <t>($ Excl. GST)</t>
    </r>
  </si>
  <si>
    <r>
      <rPr>
        <b/>
        <sz val="11"/>
        <color theme="3"/>
        <rFont val="Calibri"/>
        <family val="2"/>
        <scheme val="minor"/>
      </rPr>
      <t xml:space="preserve">(d)
Capitalised Cost of Tower
</t>
    </r>
    <r>
      <rPr>
        <sz val="11"/>
        <color theme="3"/>
        <rFont val="Calibri"/>
        <family val="2"/>
        <scheme val="minor"/>
      </rPr>
      <t>($ Excl. GST))</t>
    </r>
  </si>
  <si>
    <r>
      <rPr>
        <b/>
        <sz val="11"/>
        <color theme="3"/>
        <rFont val="Calibri"/>
        <family val="2"/>
        <scheme val="minor"/>
      </rPr>
      <t xml:space="preserve">(e)
Capitalised Cost of Generator
</t>
    </r>
    <r>
      <rPr>
        <sz val="11"/>
        <color theme="3"/>
        <rFont val="Calibri"/>
        <family val="2"/>
        <scheme val="minor"/>
      </rPr>
      <t>($ Excl. GST)</t>
    </r>
  </si>
  <si>
    <r>
      <rPr>
        <b/>
        <sz val="11"/>
        <color theme="3"/>
        <rFont val="Calibri"/>
        <family val="2"/>
        <scheme val="minor"/>
      </rPr>
      <t xml:space="preserve">(f)
Capitalised Cost of SAED
</t>
    </r>
    <r>
      <rPr>
        <sz val="11"/>
        <color theme="3"/>
        <rFont val="Calibri"/>
        <family val="2"/>
        <scheme val="minor"/>
      </rPr>
      <t>($ Excl. GST)</t>
    </r>
  </si>
  <si>
    <r>
      <rPr>
        <b/>
        <sz val="11"/>
        <color theme="3"/>
        <rFont val="Calibri"/>
        <family val="2"/>
        <scheme val="minor"/>
      </rPr>
      <t xml:space="preserve">(g) 
Contingency for SAED
</t>
    </r>
    <r>
      <rPr>
        <sz val="11"/>
        <color theme="3"/>
        <rFont val="Calibri"/>
        <family val="2"/>
        <scheme val="minor"/>
      </rPr>
      <t>(Excl. GST)</t>
    </r>
  </si>
  <si>
    <r>
      <rPr>
        <b/>
        <sz val="11"/>
        <color theme="3"/>
        <rFont val="Calibri"/>
        <family val="2"/>
        <scheme val="minor"/>
      </rPr>
      <t>(h)
Capitalised Cost of Deployment</t>
    </r>
    <r>
      <rPr>
        <sz val="11"/>
        <color theme="3"/>
        <rFont val="Calibri"/>
        <family val="2"/>
        <scheme val="minor"/>
      </rPr>
      <t xml:space="preserve"> 
($ Excl. GST)</t>
    </r>
  </si>
  <si>
    <r>
      <rPr>
        <b/>
        <sz val="11"/>
        <color theme="3"/>
        <rFont val="Calibri"/>
        <family val="2"/>
        <scheme val="minor"/>
      </rPr>
      <t xml:space="preserve">(i)
Capitalised Cost of MW Radio
and any New MW Site Builds
</t>
    </r>
    <r>
      <rPr>
        <sz val="11"/>
        <color theme="3"/>
        <rFont val="Calibri"/>
        <family val="2"/>
        <scheme val="minor"/>
      </rPr>
      <t>($ Excl. GST)</t>
    </r>
  </si>
  <si>
    <r>
      <rPr>
        <b/>
        <sz val="11"/>
        <color theme="3"/>
        <rFont val="Calibri"/>
        <family val="2"/>
        <scheme val="minor"/>
      </rPr>
      <t xml:space="preserve">(j)
Capitalised Cost of Fibre Backhaul
</t>
    </r>
    <r>
      <rPr>
        <sz val="11"/>
        <color theme="3"/>
        <rFont val="Calibri"/>
        <family val="2"/>
        <scheme val="minor"/>
      </rPr>
      <t>($ Excl. GST)</t>
    </r>
  </si>
  <si>
    <r>
      <rPr>
        <b/>
        <sz val="11"/>
        <color theme="3"/>
        <rFont val="Calibri"/>
        <family val="2"/>
        <scheme val="minor"/>
      </rPr>
      <t xml:space="preserve">(k)
Capitalised Cost of Antenna &amp; Ancillaries
</t>
    </r>
    <r>
      <rPr>
        <sz val="11"/>
        <color theme="3"/>
        <rFont val="Calibri"/>
        <family val="2"/>
        <scheme val="minor"/>
      </rPr>
      <t>($ Excl. GST)</t>
    </r>
  </si>
  <si>
    <r>
      <t xml:space="preserve">(l)
Capitalised Cost of Land Use and Infrastructure 
</t>
    </r>
    <r>
      <rPr>
        <sz val="11"/>
        <color theme="3"/>
        <rFont val="Calibri"/>
        <family val="2"/>
        <scheme val="minor"/>
      </rPr>
      <t>($ Excl. GST)</t>
    </r>
    <r>
      <rPr>
        <b/>
        <sz val="11"/>
        <color theme="3"/>
        <rFont val="Calibri"/>
        <family val="2"/>
        <scheme val="minor"/>
      </rPr>
      <t xml:space="preserve">
</t>
    </r>
  </si>
  <si>
    <r>
      <t xml:space="preserve">(m)
Capitalised Cost of Providing Back Up Power to the Location of the Proposed Solution
</t>
    </r>
    <r>
      <rPr>
        <sz val="11"/>
        <color theme="3"/>
        <rFont val="Calibri"/>
        <family val="2"/>
        <scheme val="minor"/>
      </rPr>
      <t>($ Excl. GST)</t>
    </r>
    <r>
      <rPr>
        <b/>
        <sz val="11"/>
        <color theme="3"/>
        <rFont val="Calibri"/>
        <family val="2"/>
        <scheme val="minor"/>
      </rPr>
      <t xml:space="preserve">
</t>
    </r>
  </si>
  <si>
    <r>
      <t xml:space="preserve">(n)
Capitalised Cost of Access Expense Including any New Road Access Build Required
</t>
    </r>
    <r>
      <rPr>
        <sz val="11"/>
        <color theme="3"/>
        <rFont val="Calibri"/>
        <family val="2"/>
        <scheme val="minor"/>
      </rPr>
      <t>($ Excl. GST)</t>
    </r>
  </si>
  <si>
    <r>
      <t xml:space="preserve">(o)
Capitalised Cost of  Integration Expense
</t>
    </r>
    <r>
      <rPr>
        <sz val="11"/>
        <color theme="3"/>
        <rFont val="Calibri"/>
        <family val="2"/>
        <scheme val="minor"/>
      </rPr>
      <t>($ Excl. GST)</t>
    </r>
  </si>
  <si>
    <r>
      <t xml:space="preserve">(p)
Contingency
</t>
    </r>
    <r>
      <rPr>
        <sz val="11"/>
        <color theme="3"/>
        <rFont val="Calibri"/>
        <family val="2"/>
        <scheme val="minor"/>
      </rPr>
      <t xml:space="preserve">($ Excl. GST)
</t>
    </r>
  </si>
  <si>
    <r>
      <t xml:space="preserve">(q)
Capitalised Cost of Backhaul Operating Expense
</t>
    </r>
    <r>
      <rPr>
        <sz val="11"/>
        <color theme="3"/>
        <rFont val="Calibri"/>
        <family val="2"/>
        <scheme val="minor"/>
      </rPr>
      <t>($ Excl. GST)</t>
    </r>
  </si>
  <si>
    <r>
      <t xml:space="preserve">(r)
Integration Costs 
</t>
    </r>
    <r>
      <rPr>
        <sz val="11"/>
        <color theme="3"/>
        <rFont val="Calibri"/>
        <family val="2"/>
        <scheme val="minor"/>
      </rPr>
      <t>($ Excl. GST)</t>
    </r>
  </si>
  <si>
    <r>
      <t xml:space="preserve">(s)
Spectrum 
</t>
    </r>
    <r>
      <rPr>
        <sz val="11"/>
        <color theme="3"/>
        <rFont val="Calibri"/>
        <family val="2"/>
        <scheme val="minor"/>
      </rPr>
      <t>($ Excl. GST)</t>
    </r>
  </si>
  <si>
    <r>
      <t xml:space="preserve">(t)
Access to Infrastructure Costs 
</t>
    </r>
    <r>
      <rPr>
        <sz val="11"/>
        <color theme="3"/>
        <rFont val="Calibri"/>
        <family val="2"/>
        <scheme val="minor"/>
      </rPr>
      <t>($ Excl. GST)</t>
    </r>
  </si>
  <si>
    <r>
      <t xml:space="preserve">(u)
Access to Core Network Cost 
(If applicable)
</t>
    </r>
    <r>
      <rPr>
        <sz val="11"/>
        <color theme="3"/>
        <rFont val="Calibri"/>
        <family val="2"/>
        <scheme val="minor"/>
      </rPr>
      <t>($ Excl. GST)</t>
    </r>
  </si>
  <si>
    <r>
      <t xml:space="preserve">(v)
Infrastructure Inspections and Maintenance Costs
</t>
    </r>
    <r>
      <rPr>
        <sz val="11"/>
        <color theme="3"/>
        <rFont val="Calibri"/>
        <family val="2"/>
        <scheme val="minor"/>
      </rPr>
      <t>($ Excl. GST)</t>
    </r>
    <r>
      <rPr>
        <b/>
        <sz val="11"/>
        <color theme="3"/>
        <rFont val="Calibri"/>
        <family val="2"/>
        <scheme val="minor"/>
      </rPr>
      <t xml:space="preserve"> </t>
    </r>
  </si>
  <si>
    <r>
      <t xml:space="preserve">(w)
Core Network Inspection and Maintenance Costs
</t>
    </r>
    <r>
      <rPr>
        <sz val="11"/>
        <color theme="3"/>
        <rFont val="Calibri"/>
        <family val="2"/>
        <scheme val="minor"/>
      </rPr>
      <t>($ Excl. GST)</t>
    </r>
    <r>
      <rPr>
        <b/>
        <sz val="11"/>
        <color theme="3"/>
        <rFont val="Calibri"/>
        <family val="2"/>
        <scheme val="minor"/>
      </rPr>
      <t xml:space="preserve">
</t>
    </r>
  </si>
  <si>
    <r>
      <t xml:space="preserve">(x)
Contingency
</t>
    </r>
    <r>
      <rPr>
        <sz val="11"/>
        <color theme="3"/>
        <rFont val="Calibri"/>
        <family val="2"/>
        <scheme val="minor"/>
      </rPr>
      <t xml:space="preserve">
($ Excl. GST)</t>
    </r>
  </si>
  <si>
    <r>
      <t xml:space="preserve">(y)
Sub Total Capital Cost of Proposed Solution Construction and Installation 
(a)+(b)+(c)+(d)+(e)+(f)+(g)+(h)+(i)+(j)+(k)+(l)+(m)+(n)+(o)+(p)
</t>
    </r>
    <r>
      <rPr>
        <sz val="11"/>
        <color theme="3"/>
        <rFont val="Calibri"/>
        <family val="2"/>
        <scheme val="minor"/>
      </rPr>
      <t>($ Excl. GST)</t>
    </r>
  </si>
  <si>
    <r>
      <t xml:space="preserve">(z)
Sub Total Capital Cost of Proposed Solution for the Operational Period
(q)+(r)+(s)+(t)+(u)+(v)+(w)+(x)
</t>
    </r>
    <r>
      <rPr>
        <sz val="11"/>
        <color theme="3"/>
        <rFont val="Calibri"/>
        <family val="2"/>
        <scheme val="minor"/>
      </rPr>
      <t>($ Excl. GST)</t>
    </r>
  </si>
  <si>
    <r>
      <t xml:space="preserve">(aa)
Total Capital Cost of Proposed Solution Construction and Installation and the Operational Period
(y)+(z)
</t>
    </r>
    <r>
      <rPr>
        <sz val="11"/>
        <color theme="3"/>
        <rFont val="Calibri"/>
        <family val="2"/>
        <scheme val="minor"/>
      </rPr>
      <t>($ Excl. GST)</t>
    </r>
  </si>
  <si>
    <t>(bb)
Access Provider's cash co-contributions ($)</t>
  </si>
  <si>
    <t>(cc)
Third party cash co-contributions ($)
(Must not be equal to or Greater than 50 Percent of the Applicant's Co-contribution)</t>
  </si>
  <si>
    <t xml:space="preserve">(ee) 
Third party In-kind  Contributions 
(Provide Detailed Description of any in Kind Contributions)
</t>
  </si>
  <si>
    <r>
      <t xml:space="preserve">(ff)
Total of All
Contributions
(bb)+(cc)
</t>
    </r>
    <r>
      <rPr>
        <sz val="11"/>
        <color theme="3"/>
        <rFont val="Calibri"/>
        <family val="2"/>
        <scheme val="minor"/>
      </rPr>
      <t>($ Excl. GST)</t>
    </r>
  </si>
  <si>
    <t xml:space="preserve">(hh)
Total Grant Amount Requested 
Capital Infrastructure Costs of the Proposed Solution for Construction and Installation
($ Excl. GST)
</t>
  </si>
  <si>
    <r>
      <t xml:space="preserve">(ii)
Total Grant Amount Requested 
Capital Infrastructure Costs of the Proposed Solution for the Operational Period
</t>
    </r>
    <r>
      <rPr>
        <sz val="11"/>
        <color rgb="FF44546A"/>
        <rFont val="Calibri"/>
        <family val="2"/>
      </rPr>
      <t xml:space="preserve">($ Excl. GST)
</t>
    </r>
  </si>
  <si>
    <r>
      <t xml:space="preserve">(jj)
Total Grant Amount Requested 
(hh)+(ii)
</t>
    </r>
    <r>
      <rPr>
        <sz val="11"/>
        <color rgb="FF44546A"/>
        <rFont val="Calibri"/>
        <family val="2"/>
      </rPr>
      <t>($ Excl. GST)</t>
    </r>
    <r>
      <rPr>
        <b/>
        <sz val="11"/>
        <color rgb="FF44546A"/>
        <rFont val="Calibri"/>
        <family val="2"/>
      </rPr>
      <t xml:space="preserve">
</t>
    </r>
  </si>
  <si>
    <t xml:space="preserve">Planned Date of Sight Acquisition Environment Design Completion (SAED)
</t>
  </si>
  <si>
    <t xml:space="preserve">Planned Date of Construction Completion
(Ready for service)
</t>
  </si>
  <si>
    <t xml:space="preserve">Specify the square kilometres of new handheld coverage provided by the proposed solution based on data obtained from the Applicant's consolidated improved handheld coverage maps.  </t>
  </si>
  <si>
    <t xml:space="preserve">Specify the square kilometres of overlapping handheld coverage provided by the proposed solution based on data obtained from the Applicant's consolidated improved handheld coverage maps.  </t>
  </si>
  <si>
    <t>Total</t>
  </si>
  <si>
    <t>Column B</t>
  </si>
  <si>
    <t>Column J</t>
  </si>
  <si>
    <t>Column M</t>
  </si>
  <si>
    <t>Column O</t>
  </si>
  <si>
    <t>Column Q</t>
  </si>
  <si>
    <t>MOCN</t>
  </si>
  <si>
    <t>Yes</t>
  </si>
  <si>
    <t>New</t>
  </si>
  <si>
    <t>Local council</t>
  </si>
  <si>
    <t>Mono Pole</t>
  </si>
  <si>
    <t>MORAN</t>
  </si>
  <si>
    <t>No</t>
  </si>
  <si>
    <t>Existing</t>
  </si>
  <si>
    <t>NSW Government</t>
  </si>
  <si>
    <t>Lattice Tower</t>
  </si>
  <si>
    <t>Open RAN</t>
  </si>
  <si>
    <t>Commonwealth Government</t>
  </si>
  <si>
    <t>Guyed Tower</t>
  </si>
  <si>
    <t>Roaming</t>
  </si>
  <si>
    <t>Community Group</t>
  </si>
  <si>
    <t>Small Pole</t>
  </si>
  <si>
    <t xml:space="preserve">Other </t>
  </si>
  <si>
    <t>Private land</t>
  </si>
  <si>
    <t>Other</t>
  </si>
  <si>
    <t>Other:</t>
  </si>
  <si>
    <t>4. Access Seeker</t>
  </si>
  <si>
    <t>Enter the full name of the Access Seeker</t>
  </si>
  <si>
    <t>`</t>
  </si>
  <si>
    <t xml:space="preserve">Access seeker Details </t>
  </si>
  <si>
    <t>Access Seeker Integration and Access Costs ($ Excl. GST)</t>
  </si>
  <si>
    <t>Grant Amount (Access Seeker)</t>
  </si>
  <si>
    <t>Go Live Schedule Estimate</t>
  </si>
  <si>
    <t xml:space="preserve">Access Seeker Details </t>
  </si>
  <si>
    <t>Integration Costs  (Excluding GST)</t>
  </si>
  <si>
    <t>Access Charges over minimum operational period (10 years)</t>
  </si>
  <si>
    <t>Total Access Seeker Costs  (Excluding GST)</t>
  </si>
  <si>
    <t>Access Seeker Co-contributions
 (Excluding GST)</t>
  </si>
  <si>
    <t>Access Seeker Name</t>
  </si>
  <si>
    <t>Amount of Spectrum Allocated/Contributed to the Active Sharing Solution to Access Seeker</t>
  </si>
  <si>
    <r>
      <rPr>
        <b/>
        <sz val="11"/>
        <color theme="3"/>
        <rFont val="Calibri"/>
        <family val="2"/>
        <scheme val="minor"/>
      </rPr>
      <t>(a)</t>
    </r>
    <r>
      <rPr>
        <sz val="11"/>
        <color theme="3"/>
        <rFont val="Calibri"/>
        <family val="2"/>
        <scheme val="minor"/>
      </rPr>
      <t xml:space="preserve">
</t>
    </r>
    <r>
      <rPr>
        <b/>
        <sz val="11"/>
        <color theme="3"/>
        <rFont val="Calibri"/>
        <family val="2"/>
        <scheme val="minor"/>
      </rPr>
      <t>Core Integration Costs</t>
    </r>
    <r>
      <rPr>
        <sz val="11"/>
        <color theme="3"/>
        <rFont val="Calibri"/>
        <family val="2"/>
        <scheme val="minor"/>
      </rPr>
      <t xml:space="preserve">
($ Excl. GST)</t>
    </r>
  </si>
  <si>
    <r>
      <rPr>
        <b/>
        <sz val="11"/>
        <color theme="3"/>
        <rFont val="Calibri"/>
        <family val="2"/>
        <scheme val="minor"/>
      </rPr>
      <t xml:space="preserve">(b)
System Integration Costs
</t>
    </r>
    <r>
      <rPr>
        <sz val="11"/>
        <color theme="3"/>
        <rFont val="Calibri"/>
        <family val="2"/>
        <scheme val="minor"/>
      </rPr>
      <t>($ Excl. GST)</t>
    </r>
  </si>
  <si>
    <r>
      <rPr>
        <b/>
        <sz val="11"/>
        <color theme="3"/>
        <rFont val="Calibri"/>
        <family val="2"/>
        <scheme val="minor"/>
      </rPr>
      <t xml:space="preserve">(c)
Other Integration Costs
</t>
    </r>
    <r>
      <rPr>
        <sz val="11"/>
        <color theme="3"/>
        <rFont val="Calibri"/>
        <family val="2"/>
        <scheme val="minor"/>
      </rPr>
      <t>($ Excl. GST)</t>
    </r>
  </si>
  <si>
    <t>Please describe 'Other Integration Costs'</t>
  </si>
  <si>
    <r>
      <t xml:space="preserve">(d)
Facilities licence/lease costs
</t>
    </r>
    <r>
      <rPr>
        <sz val="11"/>
        <color theme="3"/>
        <rFont val="Calibri"/>
        <family val="2"/>
        <scheme val="minor"/>
      </rPr>
      <t>($ Excl. GST)</t>
    </r>
  </si>
  <si>
    <r>
      <t xml:space="preserve">(e)
Backhaul and/or Aggregation Charges
</t>
    </r>
    <r>
      <rPr>
        <sz val="11"/>
        <color theme="3"/>
        <rFont val="Calibri"/>
        <family val="2"/>
        <scheme val="minor"/>
      </rPr>
      <t>($ Excl. GST)</t>
    </r>
  </si>
  <si>
    <r>
      <t xml:space="preserve">(f)
Other Access Charges
</t>
    </r>
    <r>
      <rPr>
        <sz val="11"/>
        <color theme="3"/>
        <rFont val="Calibri"/>
        <family val="2"/>
        <scheme val="minor"/>
      </rPr>
      <t xml:space="preserve">($ Excl. GST) </t>
    </r>
  </si>
  <si>
    <t>Please describe 'Other Access Charges'</t>
  </si>
  <si>
    <r>
      <t xml:space="preserve">(g)
Sub Total Access Seeker Integration Costs
(a)+(b)+(c)
</t>
    </r>
    <r>
      <rPr>
        <sz val="11"/>
        <color theme="3"/>
        <rFont val="Calibri"/>
        <family val="2"/>
        <scheme val="minor"/>
      </rPr>
      <t>($ Excl. GST)</t>
    </r>
  </si>
  <si>
    <r>
      <t xml:space="preserve">(h)
Sub Total Access Seeker Access Charges
(d)+(e)+(f)
</t>
    </r>
    <r>
      <rPr>
        <sz val="11"/>
        <color theme="3"/>
        <rFont val="Calibri"/>
        <family val="2"/>
        <scheme val="minor"/>
      </rPr>
      <t>($ Excl. GST)</t>
    </r>
  </si>
  <si>
    <r>
      <t xml:space="preserve">(i)
Total Access Seeker Costs
(g)+(h)
</t>
    </r>
    <r>
      <rPr>
        <sz val="11"/>
        <color theme="3"/>
        <rFont val="Calibri"/>
        <family val="2"/>
        <scheme val="minor"/>
      </rPr>
      <t>($ Excl. GST)</t>
    </r>
  </si>
  <si>
    <t xml:space="preserve">(aa)
Co-contributions from Access Seeker 
($ Excl. GST)
</t>
  </si>
  <si>
    <t>(bb)
Third party cash co-contributions 
($ Excl. GST) 
(Must not be equal to or Greater than 50 Percent of the Applicant's Co-contribution)</t>
  </si>
  <si>
    <t xml:space="preserve">Third party In-kind  Contributions 
(Provide Detailed Description of any in Kind Contributions)
</t>
  </si>
  <si>
    <t>(dd)
Total of all
Contributions
(aa)+(bb)
($ Excl. GST)</t>
  </si>
  <si>
    <r>
      <t>(ee)
Total Grant Amount Requested for Access Provider's Integration Costs
(</t>
    </r>
    <r>
      <rPr>
        <sz val="11"/>
        <color theme="3"/>
        <rFont val="Calibri"/>
        <family val="2"/>
        <scheme val="minor"/>
      </rPr>
      <t>$ Excl. GST</t>
    </r>
    <r>
      <rPr>
        <b/>
        <sz val="11"/>
        <color theme="3"/>
        <rFont val="Calibri"/>
        <family val="2"/>
        <scheme val="minor"/>
      </rPr>
      <t xml:space="preserve">)
</t>
    </r>
  </si>
  <si>
    <r>
      <t xml:space="preserve">(ff)
Total Grant Amount Requested Access Charges
</t>
    </r>
    <r>
      <rPr>
        <sz val="11"/>
        <color rgb="FF44546A"/>
        <rFont val="Calibri"/>
        <family val="2"/>
      </rPr>
      <t xml:space="preserve">($ Excl. GST)
</t>
    </r>
  </si>
  <si>
    <r>
      <t xml:space="preserve">(gg)
Total Grant Amount Requested 
(ee)+(ff)
</t>
    </r>
    <r>
      <rPr>
        <sz val="11"/>
        <color rgb="FF44546A"/>
        <rFont val="Calibri"/>
        <family val="2"/>
      </rPr>
      <t>($ Excl. GST)</t>
    </r>
    <r>
      <rPr>
        <b/>
        <sz val="11"/>
        <color rgb="FF44546A"/>
        <rFont val="Calibri"/>
        <family val="2"/>
      </rPr>
      <t xml:space="preserve">
</t>
    </r>
  </si>
  <si>
    <t xml:space="preserve">Planed Date of the Service being Provided by Access Seeker 
</t>
  </si>
  <si>
    <r>
      <rPr>
        <b/>
        <sz val="11"/>
        <color rgb="FF44546A"/>
        <rFont val="Calibri"/>
        <family val="2"/>
      </rPr>
      <t>Planned Date of  Service Availability to Regional Community for the Proposed Solution</t>
    </r>
    <r>
      <rPr>
        <sz val="11"/>
        <color rgb="FF44546A"/>
        <rFont val="Calibri"/>
        <family val="2"/>
      </rPr>
      <t xml:space="preserve">
</t>
    </r>
    <r>
      <rPr>
        <b/>
        <sz val="11"/>
        <color rgb="FF44546A"/>
        <rFont val="Calibri"/>
        <family val="2"/>
      </rPr>
      <t xml:space="preserve">
</t>
    </r>
  </si>
  <si>
    <r>
      <rPr>
        <b/>
        <i/>
        <sz val="11"/>
        <rFont val="Calibri"/>
        <family val="2"/>
        <scheme val="minor"/>
      </rPr>
      <t>As per Access Provider Tab</t>
    </r>
    <r>
      <rPr>
        <i/>
        <sz val="11"/>
        <rFont val="Calibri"/>
        <family val="2"/>
        <scheme val="minor"/>
      </rPr>
      <t xml:space="preserve">
The asset identifier should be the Access Provider organisation's acronym followed by a numerical identifier (e.g., DRNSW-001).  
For mobile coverage solutions that form part of a cluster solution,  the asset identifier should be structured as follows - asset identifier followed by a alphabetical letter (e.g., DRNSW-001-A).
All vacant rows should be deleted prior to submission.</t>
    </r>
  </si>
  <si>
    <r>
      <rPr>
        <b/>
        <i/>
        <sz val="11"/>
        <rFont val="Calibri"/>
        <family val="2"/>
        <scheme val="minor"/>
      </rPr>
      <t>As per Access Provider Tab</t>
    </r>
    <r>
      <rPr>
        <i/>
        <sz val="11"/>
        <rFont val="Calibri"/>
        <family val="2"/>
        <scheme val="minor"/>
      </rPr>
      <t xml:space="preserve">
Select the proposed solution's active sharing type from the drop down list. If 'Other' is selected, please describe the proposed solution's active sharing type.</t>
    </r>
  </si>
  <si>
    <t xml:space="preserve">Insert the Access Seeker's organisation name. </t>
  </si>
  <si>
    <t>Identify the spectrum band and frequency (MHz) provided by the Access Seeker (if applicable)</t>
  </si>
  <si>
    <t xml:space="preserve">Insert the cost of integrating the access seeker's core network to facilitate active sharing at the proposed site. </t>
  </si>
  <si>
    <t xml:space="preserve">Insert the cost of integrating the Access Seeker's systems to   facilitate active sharing at the proposed site. </t>
  </si>
  <si>
    <t>Insert the cost of any other integration costs required to facilitate active sharing at the proposed site.</t>
  </si>
  <si>
    <t>Describe any additional integration costs costed in column G.</t>
  </si>
  <si>
    <t>Insert the cost of any facilities licence/lease costs to be paid by the Access Seeker to the Access Provider in the form of the Access Charge.</t>
  </si>
  <si>
    <t>Insert the cost of any backhaul or aggregation charges to be paid by the Access Seeker to the Access Provider in the form of the Access Charge.</t>
  </si>
  <si>
    <t>Insert the cost of any other access charges paid by the Access Seeker to the Access Provider in the form of the Access Charge.</t>
  </si>
  <si>
    <t xml:space="preserve">Please provide a description of all 'Other Access Charges' costed in column K. </t>
  </si>
  <si>
    <t xml:space="preserve">Automatically calculates the total integration costs for the proposed solution based on the applicant's prior response. </t>
  </si>
  <si>
    <t xml:space="preserve">Automatically calculates the total access charges to be paid by the Access Seeker to the Access Provider  based on the applicant's prior response. </t>
  </si>
  <si>
    <t xml:space="preserve">Automatically calculates the total costs to be paid by the Access Seeker  based on the applicant's prior response. </t>
  </si>
  <si>
    <t xml:space="preserve">Insert the dollar value of the Access Seeker's co-contribution towards the proposed solution's integration and access costs. </t>
  </si>
  <si>
    <t xml:space="preserve">Insert the dollar value of any third party's co-contribution towards the proposed solution's integration and access costs. </t>
  </si>
  <si>
    <t xml:space="preserve">Describe any in-kind contributions proposed to be provided by third parties, if applicable and not detailed in application form. </t>
  </si>
  <si>
    <t xml:space="preserve">Automatically calculates the sum of the Access Seekers and any other third party's co-contribution amounts. </t>
  </si>
  <si>
    <t xml:space="preserve">Insert the dollar value of the grant amount requested by the Access Seeker for the Integration Costs. 
Note, integration costs payable in respect of an access seeker's core network are capped at $1 million per access seeker, per active sharing type. </t>
  </si>
  <si>
    <t xml:space="preserve">Insert the dollar value of the grant amount requested by the Access Seeker for access charges payable to the Access Provider. 
Note, access charges requested should decrease on a sliding scale over the grants minimum operational period as outlined in the program guidelines. </t>
  </si>
  <si>
    <t xml:space="preserve">Automatically calculates the sum of the Access Seeker's total grant amount request. </t>
  </si>
  <si>
    <t xml:space="preserve">5. Access Seeker Two </t>
  </si>
  <si>
    <t>Access Charges</t>
  </si>
  <si>
    <r>
      <t xml:space="preserve">(h)
Sub Total Access Seeker Access Costs
(d)+(e)+(f)
</t>
    </r>
    <r>
      <rPr>
        <sz val="11"/>
        <color theme="3"/>
        <rFont val="Calibri"/>
        <family val="2"/>
        <scheme val="minor"/>
      </rPr>
      <t>($ Excl. GST)</t>
    </r>
  </si>
  <si>
    <t>(dd)
Total of All
Contributions
(aa)+(bb)+(cc)
($ Excl. GST)</t>
  </si>
  <si>
    <r>
      <t xml:space="preserve">(ff)
Total Grant Amount Requested Access Costs
</t>
    </r>
    <r>
      <rPr>
        <sz val="11"/>
        <color rgb="FF44546A"/>
        <rFont val="Calibri"/>
        <family val="2"/>
      </rPr>
      <t xml:space="preserve">($ Excl. GST)
</t>
    </r>
  </si>
  <si>
    <t xml:space="preserve">6. Access Seeker Three </t>
  </si>
  <si>
    <t>LGA</t>
  </si>
  <si>
    <t>LGA 2</t>
  </si>
  <si>
    <t>Electorate</t>
  </si>
  <si>
    <t>Region</t>
  </si>
  <si>
    <t>Council</t>
  </si>
  <si>
    <t>Albury City Council</t>
  </si>
  <si>
    <t>Albury</t>
  </si>
  <si>
    <t>Riverina</t>
  </si>
  <si>
    <t>Armidale Regional Council</t>
  </si>
  <si>
    <t>Armidale</t>
  </si>
  <si>
    <t>Northern Tablelands</t>
  </si>
  <si>
    <t>New England</t>
  </si>
  <si>
    <t>Ballina Shire Council</t>
  </si>
  <si>
    <t>Ballina</t>
  </si>
  <si>
    <t>Northern Rivers</t>
  </si>
  <si>
    <t>Balranald Shire Council</t>
  </si>
  <si>
    <t>Balranald</t>
  </si>
  <si>
    <t>Murray</t>
  </si>
  <si>
    <t>Bathurst Regional Council</t>
  </si>
  <si>
    <t>Bathurst</t>
  </si>
  <si>
    <t>Central West</t>
  </si>
  <si>
    <t>Bega Valley Shire Council</t>
  </si>
  <si>
    <t>Bega</t>
  </si>
  <si>
    <t>South Coast</t>
  </si>
  <si>
    <t>Monaro</t>
  </si>
  <si>
    <t>Bellingen Shire Council</t>
  </si>
  <si>
    <t>Bellingen</t>
  </si>
  <si>
    <t>Oxley</t>
  </si>
  <si>
    <t>Mid North Coast</t>
  </si>
  <si>
    <t>Berrigan Shire Council</t>
  </si>
  <si>
    <t>Berrigan</t>
  </si>
  <si>
    <t>Bland Shire Council</t>
  </si>
  <si>
    <t>Bland</t>
  </si>
  <si>
    <t>Cootamundra</t>
  </si>
  <si>
    <t>Blayney Shire Council</t>
  </si>
  <si>
    <t>Blayney</t>
  </si>
  <si>
    <t>Bogan Shire Council</t>
  </si>
  <si>
    <t>Bogan</t>
  </si>
  <si>
    <t>Barwon</t>
  </si>
  <si>
    <t>Orana</t>
  </si>
  <si>
    <t>Bourke Shire Council</t>
  </si>
  <si>
    <t>Bourke</t>
  </si>
  <si>
    <t>Brewarrina Shire Council</t>
  </si>
  <si>
    <t>Brewarrina</t>
  </si>
  <si>
    <t>Broken Hill City Council</t>
  </si>
  <si>
    <t>Broken</t>
  </si>
  <si>
    <t>Far West</t>
  </si>
  <si>
    <t>Byron Shire Council</t>
  </si>
  <si>
    <t>Byron</t>
  </si>
  <si>
    <t>Cabonne Council</t>
  </si>
  <si>
    <t>Cabonne</t>
  </si>
  <si>
    <t>Orange</t>
  </si>
  <si>
    <t>Carrathool Shire Council</t>
  </si>
  <si>
    <t>Carrathool</t>
  </si>
  <si>
    <t>Central Coast Council</t>
  </si>
  <si>
    <t>Central</t>
  </si>
  <si>
    <t>Central Coast</t>
  </si>
  <si>
    <t>Central Darling Shire Council</t>
  </si>
  <si>
    <t>Cessnock City Council</t>
  </si>
  <si>
    <t>Cessnock</t>
  </si>
  <si>
    <t>Hunter</t>
  </si>
  <si>
    <t>Clarence Valley Council</t>
  </si>
  <si>
    <t>Clarence</t>
  </si>
  <si>
    <t>Cobar Shire Council</t>
  </si>
  <si>
    <t>Cobar</t>
  </si>
  <si>
    <t>Coffs Harbour City Council</t>
  </si>
  <si>
    <t>Coffs</t>
  </si>
  <si>
    <t>Coffs harbour</t>
  </si>
  <si>
    <t>Kyogle Council</t>
  </si>
  <si>
    <t>Kyogle</t>
  </si>
  <si>
    <t>Lismore</t>
  </si>
  <si>
    <t>Lachlan Shire Council</t>
  </si>
  <si>
    <t>Lachlan</t>
  </si>
  <si>
    <t>Lake Macquarie City Council</t>
  </si>
  <si>
    <t>Lake</t>
  </si>
  <si>
    <t>Lake Macquarie, Swansea, Charlestown, Cessnock, Wallsend</t>
  </si>
  <si>
    <t>Leeton Shire Council</t>
  </si>
  <si>
    <t>Leeton</t>
  </si>
  <si>
    <t>Lismore City Council</t>
  </si>
  <si>
    <t>Lithgow Council, City of Lithgow</t>
  </si>
  <si>
    <t>Lithgow</t>
  </si>
  <si>
    <t>Liverpool Plains Shire Council</t>
  </si>
  <si>
    <t>Liverpool</t>
  </si>
  <si>
    <t>Upper Hunter</t>
  </si>
  <si>
    <t>North West Slopes</t>
  </si>
  <si>
    <t>Tamworth</t>
  </si>
  <si>
    <t>Lockhart Shire Council</t>
  </si>
  <si>
    <t>Lockhart</t>
  </si>
  <si>
    <t>Wagga Wagga</t>
  </si>
  <si>
    <t>Maitland City Council</t>
  </si>
  <si>
    <t>Maitland</t>
  </si>
  <si>
    <t>Mid-Coast Council</t>
  </si>
  <si>
    <t>Mid-Coast</t>
  </si>
  <si>
    <t>Port Stephens</t>
  </si>
  <si>
    <t>Mid-Western Regional Council</t>
  </si>
  <si>
    <t>Mid-Western</t>
  </si>
  <si>
    <t>Dubbo</t>
  </si>
  <si>
    <t>Moree Plains Shire Council</t>
  </si>
  <si>
    <t>Moree</t>
  </si>
  <si>
    <t>Murray River Council</t>
  </si>
  <si>
    <t>Murrumbidgee Council</t>
  </si>
  <si>
    <t>Murrumbidgee</t>
  </si>
  <si>
    <t>Muswellbrook Shire Council</t>
  </si>
  <si>
    <t>Muswellbrook</t>
  </si>
  <si>
    <t>Nambucca Valley Council</t>
  </si>
  <si>
    <t>Nambucca</t>
  </si>
  <si>
    <t>Narrabri Shire Council</t>
  </si>
  <si>
    <t>Narrabri</t>
  </si>
  <si>
    <t>Narrandera Shire Council</t>
  </si>
  <si>
    <t>Narrandera</t>
  </si>
  <si>
    <t>Narromine Shire Council</t>
  </si>
  <si>
    <t>Narromine</t>
  </si>
  <si>
    <t>Oberon Council</t>
  </si>
  <si>
    <t>Oberon</t>
  </si>
  <si>
    <t>Orange City Council, City of Orange</t>
  </si>
  <si>
    <t>Parkes Shire Council</t>
  </si>
  <si>
    <t>Parkes</t>
  </si>
  <si>
    <t>Port Macquarie-Hastings Council</t>
  </si>
  <si>
    <t>Port</t>
  </si>
  <si>
    <t>Port Stephens Council</t>
  </si>
  <si>
    <t>Newcastle</t>
  </si>
  <si>
    <t>Coolamon Shire Council</t>
  </si>
  <si>
    <t>Coolamon</t>
  </si>
  <si>
    <t>Coonamble Shire Council</t>
  </si>
  <si>
    <t>Coonamble</t>
  </si>
  <si>
    <t>Cootamundra-Gundagai Regional Council</t>
  </si>
  <si>
    <t>Cootamundra-Gundagai</t>
  </si>
  <si>
    <t>South West Slopes</t>
  </si>
  <si>
    <t>Cowra Shire Council</t>
  </si>
  <si>
    <t>Cowra</t>
  </si>
  <si>
    <t>Dubbo Regional Council</t>
  </si>
  <si>
    <t>Dungog Shire Council</t>
  </si>
  <si>
    <t>Dungog</t>
  </si>
  <si>
    <t>Edward River Council</t>
  </si>
  <si>
    <t>Edward</t>
  </si>
  <si>
    <t>Eurobodalla Shire Council</t>
  </si>
  <si>
    <t>Eurobodalla</t>
  </si>
  <si>
    <t>Federation Council</t>
  </si>
  <si>
    <t>Federation</t>
  </si>
  <si>
    <t>Forbes Shire Council</t>
  </si>
  <si>
    <t>Forbes</t>
  </si>
  <si>
    <t>Gilgandra Shire Council</t>
  </si>
  <si>
    <t>Gilgandra</t>
  </si>
  <si>
    <t>Glen Innes Severn Council</t>
  </si>
  <si>
    <t>Glen Innes Severn</t>
  </si>
  <si>
    <t>Goulburn Mulwaree Council</t>
  </si>
  <si>
    <t>Goulburn</t>
  </si>
  <si>
    <t>Southern Tablelands</t>
  </si>
  <si>
    <t>Greater Hume Shire Council</t>
  </si>
  <si>
    <t>Greater</t>
  </si>
  <si>
    <t>Griffith City Council</t>
  </si>
  <si>
    <t>Griffith</t>
  </si>
  <si>
    <t>Gunnedah Shire Council</t>
  </si>
  <si>
    <t>Gunnedah</t>
  </si>
  <si>
    <t>Gwydir Shire Council</t>
  </si>
  <si>
    <t>Gwydir</t>
  </si>
  <si>
    <t>Hay Shire Council</t>
  </si>
  <si>
    <t>Hay</t>
  </si>
  <si>
    <t>Hilltops Council</t>
  </si>
  <si>
    <t>Hilltops</t>
  </si>
  <si>
    <t>Inverell Shire Council</t>
  </si>
  <si>
    <t>Inverell</t>
  </si>
  <si>
    <t>Junee Shire Council</t>
  </si>
  <si>
    <t>Junee</t>
  </si>
  <si>
    <t>Kempsey Shire Council</t>
  </si>
  <si>
    <t>Kempsey</t>
  </si>
  <si>
    <t>Kiama Municipal Council</t>
  </si>
  <si>
    <t>Kiama</t>
  </si>
  <si>
    <t>Illawarra</t>
  </si>
  <si>
    <t>Queanbeyan-Palerang Regional Council</t>
  </si>
  <si>
    <t>Queanbeyan-Palerang</t>
  </si>
  <si>
    <t>Richmond Valley Council</t>
  </si>
  <si>
    <t>Richmond</t>
  </si>
  <si>
    <t>Shellharbour City Council</t>
  </si>
  <si>
    <t>Shellharbour</t>
  </si>
  <si>
    <t>Shoalhaven City Council</t>
  </si>
  <si>
    <t>Shoalhaven</t>
  </si>
  <si>
    <t>Singleton Council</t>
  </si>
  <si>
    <t>Singleton</t>
  </si>
  <si>
    <t>Snowy Monaro Regional Council</t>
  </si>
  <si>
    <t>Snowy</t>
  </si>
  <si>
    <t>Snowy Mountains</t>
  </si>
  <si>
    <t>Snowy Valleys Council</t>
  </si>
  <si>
    <t>Tamworth Regional Council</t>
  </si>
  <si>
    <t>Temora Shire Council</t>
  </si>
  <si>
    <t>Temora</t>
  </si>
  <si>
    <t>Tenterfield Shire Council</t>
  </si>
  <si>
    <t>Tenterfield</t>
  </si>
  <si>
    <t>Tweed Shire Council</t>
  </si>
  <si>
    <t>Tweed</t>
  </si>
  <si>
    <t>Upper Hunter Shire Council</t>
  </si>
  <si>
    <t>Upper</t>
  </si>
  <si>
    <t>Uralla Shire Council</t>
  </si>
  <si>
    <t>Uralla</t>
  </si>
  <si>
    <t>Wagga Wagga City Council</t>
  </si>
  <si>
    <t>Wagga</t>
  </si>
  <si>
    <t>Walcha Council</t>
  </si>
  <si>
    <t>Walcha</t>
  </si>
  <si>
    <t>Walgett Shire Council</t>
  </si>
  <si>
    <t>Walgett</t>
  </si>
  <si>
    <t>Warren Shire Council</t>
  </si>
  <si>
    <t>Warren</t>
  </si>
  <si>
    <t>Warrumbungle Shire Council</t>
  </si>
  <si>
    <t>Warrumbungle</t>
  </si>
  <si>
    <t>Weddin Shire Council</t>
  </si>
  <si>
    <t>Weddin</t>
  </si>
  <si>
    <t>Wentworth Shire Council</t>
  </si>
  <si>
    <t>Wentworth</t>
  </si>
  <si>
    <t>Wingecarribee Shire Council</t>
  </si>
  <si>
    <t>Wingecarribee</t>
  </si>
  <si>
    <t>Southern Highlands</t>
  </si>
  <si>
    <t>Wollondilly</t>
  </si>
  <si>
    <t>Yass Valley Council</t>
  </si>
  <si>
    <t>Yass</t>
  </si>
  <si>
    <t>ADII score Regional NSW</t>
  </si>
  <si>
    <t>LGA Council</t>
  </si>
  <si>
    <t>Score</t>
  </si>
  <si>
    <t>Armidale Regional</t>
  </si>
  <si>
    <t>Bathurst Regional</t>
  </si>
  <si>
    <t>Bega Valley</t>
  </si>
  <si>
    <t>Broken Hill</t>
  </si>
  <si>
    <t>Clarence Valley</t>
  </si>
  <si>
    <t>Coffs Harbour</t>
  </si>
  <si>
    <t>Cootamundra-Gundagai Regional</t>
  </si>
  <si>
    <t>Edward River</t>
  </si>
  <si>
    <t>Goulburn Mulwaree</t>
  </si>
  <si>
    <t>Greater Hume Shire</t>
  </si>
  <si>
    <t>Lake Macquarie</t>
  </si>
  <si>
    <t>Liverpool Plains</t>
  </si>
  <si>
    <t>Mid-Western Regional</t>
  </si>
  <si>
    <t>Moree Plains</t>
  </si>
  <si>
    <t>Murray River</t>
  </si>
  <si>
    <t>Port Macquarie-Hastings</t>
  </si>
  <si>
    <t>Queanbeyan-Palerang Regional</t>
  </si>
  <si>
    <t>Richmond Valley</t>
  </si>
  <si>
    <t>Snowy Monaro Regional</t>
  </si>
  <si>
    <t>Snowy Valleys</t>
  </si>
  <si>
    <t>Tamworth Regional</t>
  </si>
  <si>
    <t>Unincorporated Far West</t>
  </si>
  <si>
    <t>Upper Hunter Shire</t>
  </si>
  <si>
    <t>Upper Lachlan Shire</t>
  </si>
  <si>
    <t>Warrumbungle Shire</t>
  </si>
  <si>
    <t>Western Plains Regional</t>
  </si>
  <si>
    <t>Yass Valley</t>
  </si>
  <si>
    <t>Strathfield</t>
  </si>
  <si>
    <t>Sutherland Shire</t>
  </si>
  <si>
    <t>Sydney</t>
  </si>
  <si>
    <t>The Hills Shire</t>
  </si>
  <si>
    <t>Unincorporated</t>
  </si>
  <si>
    <t>Waverley</t>
  </si>
  <si>
    <t>Willoughby</t>
  </si>
  <si>
    <t>Wollongong</t>
  </si>
  <si>
    <t>Woollahra</t>
  </si>
  <si>
    <t>Blue Mountains</t>
  </si>
  <si>
    <t>Burwood</t>
  </si>
  <si>
    <t>Camden</t>
  </si>
  <si>
    <t>Campbelltown</t>
  </si>
  <si>
    <t>Canada Bay</t>
  </si>
  <si>
    <t>Canterbury-Bankstown</t>
  </si>
  <si>
    <t>Central Darling</t>
  </si>
  <si>
    <t>Cumberland</t>
  </si>
  <si>
    <t>Fairfield</t>
  </si>
  <si>
    <t>Georges River</t>
  </si>
  <si>
    <t>Hawkesbury</t>
  </si>
  <si>
    <t>Hornsby</t>
  </si>
  <si>
    <t>Hunters Hill</t>
  </si>
  <si>
    <t>Inner West</t>
  </si>
  <si>
    <t>Bayside</t>
  </si>
  <si>
    <t>Ku-ring-gai</t>
  </si>
  <si>
    <t>Lane Cove</t>
  </si>
  <si>
    <t>Mosman</t>
  </si>
  <si>
    <t>North Sydney</t>
  </si>
  <si>
    <t>Northern Beaches</t>
  </si>
  <si>
    <t>Parramatta</t>
  </si>
  <si>
    <t>Penrith</t>
  </si>
  <si>
    <t>Randwick</t>
  </si>
  <si>
    <t>Ryde</t>
  </si>
  <si>
    <t>Rating</t>
  </si>
  <si>
    <t>FY
2018/2019</t>
  </si>
  <si>
    <t>FY
2019/2020</t>
  </si>
  <si>
    <t>FY
2020/2021</t>
  </si>
  <si>
    <t>FY
2021/2022</t>
  </si>
  <si>
    <t>FY
2022/2023</t>
  </si>
  <si>
    <t>Inclusive Totals</t>
  </si>
  <si>
    <t>Upper Lachlan</t>
  </si>
  <si>
    <t>Snowy Monaro</t>
  </si>
  <si>
    <t>Greater Hume</t>
  </si>
  <si>
    <t>Lord Howe Island</t>
  </si>
  <si>
    <t xml:space="preserve">Item </t>
  </si>
  <si>
    <t xml:space="preserve">Details </t>
  </si>
  <si>
    <t xml:space="preserve">Link </t>
  </si>
  <si>
    <t>Status</t>
  </si>
  <si>
    <t>G-NAF - Geological  address database for Australian business and governments</t>
  </si>
  <si>
    <t>https://geoscape.com.au/data/g-naf/</t>
  </si>
  <si>
    <t>Working</t>
  </si>
  <si>
    <t>Australian Digital Inclusion Index  - Measuring Australia's digital divide</t>
  </si>
  <si>
    <t>https://www.digitalinclusionindex.org.au/</t>
  </si>
  <si>
    <t>Australian Bureau of Statistics</t>
  </si>
  <si>
    <t>https://www.abs.gov.au/ausstats/abs@.nsf/Lookup/by%20Subject/2033.0.55.001~2016~Main%20Features~IRSAD~20</t>
  </si>
  <si>
    <t>Data source for social and economic advantage and disadvantage</t>
  </si>
  <si>
    <t>https://www.abs.gov.au/ausstats/subscriber.nsf/log?openagent&amp;2033055001%20-%20lga%20indexes.xls&amp;2033.0.55.001&amp;Data%20Cubes&amp;5604C75C214CD3D0CA25825D000F91AE&amp;0&amp;2016&amp;27.03.2018&amp;Latest</t>
  </si>
  <si>
    <r>
      <rPr>
        <b/>
        <u/>
        <sz val="11"/>
        <color theme="3"/>
        <rFont val="Calibri"/>
        <family val="2"/>
        <scheme val="minor"/>
      </rPr>
      <t>Addressing the Disadvantaged</t>
    </r>
    <r>
      <rPr>
        <b/>
        <sz val="11"/>
        <color theme="3"/>
        <rFont val="Calibri"/>
        <family val="2"/>
        <scheme val="minor"/>
      </rPr>
      <t xml:space="preserve">
What is the Local Government Area's Relative Socio-economic Advantages and Disadvantages  within the Solutions Coverage Zone? 
</t>
    </r>
    <r>
      <rPr>
        <u/>
        <sz val="11"/>
        <color theme="10"/>
        <rFont val="Calibri"/>
        <family val="2"/>
        <scheme val="minor"/>
      </rPr>
      <t xml:space="preserve">
 IRSAD Interactive Map
</t>
    </r>
  </si>
  <si>
    <t xml:space="preserve">            Australian Bureau of Statistics</t>
  </si>
  <si>
    <t>Table 3 Local Government Area (LGA) Index of Relative Socio-economic Advantage and Disadvantage, 2016</t>
  </si>
  <si>
    <t>2016 Local Government Area (LGA) Code</t>
  </si>
  <si>
    <t>2016 Local Government Area (LGA) Name</t>
  </si>
  <si>
    <t>Usual Resident Population</t>
  </si>
  <si>
    <t>Ranking within Australia</t>
  </si>
  <si>
    <t>Ranking within State or Territory</t>
  </si>
  <si>
    <t>Minimum score for SA1s in area</t>
  </si>
  <si>
    <t>Maximum score for SA1s in area</t>
  </si>
  <si>
    <t>% Usual Resident Population without an SA1 level score</t>
  </si>
  <si>
    <t>Rank</t>
  </si>
  <si>
    <t>Decile</t>
  </si>
  <si>
    <t>Percentile</t>
  </si>
  <si>
    <t>State</t>
  </si>
  <si>
    <t>Albury (C)</t>
  </si>
  <si>
    <t>NSW</t>
  </si>
  <si>
    <t>Armidale Regional (A)</t>
  </si>
  <si>
    <t>Ballina (A)</t>
  </si>
  <si>
    <t>Balranald (A)</t>
  </si>
  <si>
    <t>Bathurst Regional (A)</t>
  </si>
  <si>
    <t>Bega Valley (A)</t>
  </si>
  <si>
    <t>Bellingen (A)</t>
  </si>
  <si>
    <t>Berrigan (A)</t>
  </si>
  <si>
    <t>Blacktown (C)</t>
  </si>
  <si>
    <t>Bland (A)</t>
  </si>
  <si>
    <t>Blayney (A)</t>
  </si>
  <si>
    <t>Blue Mountains (C)</t>
  </si>
  <si>
    <t>Bogan (A)</t>
  </si>
  <si>
    <t>Botany Bay (C)</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</si>
  <si>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</si>
  <si>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</si>
  <si>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</si>
  <si>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</si>
  <si>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</si>
  <si>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</si>
  <si>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</si>
  <si>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</si>
  <si>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</si>
  <si>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</si>
  <si>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</si>
  <si>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</si>
  <si>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</si>
  <si>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</si>
  <si>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</si>
  <si>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</si>
  <si>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</si>
  <si>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</si>
  <si>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</si>
  <si>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</si>
  <si>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</si>
  <si>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</si>
  <si>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</si>
  <si>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</si>
  <si>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</si>
  <si>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</si>
  <si>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</si>
  <si>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</si>
  <si>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</si>
  <si>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</si>
  <si>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</si>
  <si>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</si>
  <si>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</si>
  <si>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</si>
  <si>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</si>
  <si>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</si>
  <si>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</si>
  <si>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</si>
  <si>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</si>
  <si>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</si>
  <si>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</si>
  <si>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</si>
  <si>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</si>
  <si>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</si>
  <si>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</si>
  <si>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</si>
  <si>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</si>
  <si>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</si>
  <si>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</si>
  <si>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</si>
  <si>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</si>
  <si>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</si>
  <si>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</si>
  <si>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</si>
  <si>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</si>
  <si>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</si>
  <si>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</si>
  <si>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</si>
  <si>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</si>
  <si>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</si>
  <si>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</si>
  <si>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</si>
  <si>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</si>
  <si>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</si>
  <si>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</si>
  <si>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</si>
  <si>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</si>
  <si>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</si>
  <si>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</si>
  <si>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</si>
  <si>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</si>
  <si>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</si>
  <si>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</si>
  <si>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</si>
  <si>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</si>
  <si>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</si>
  <si>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</si>
  <si>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</si>
  <si>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</si>
  <si>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</si>
  <si>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</si>
  <si>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</si>
  <si>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</si>
  <si>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</si>
  <si>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</si>
  <si>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</si>
  <si>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</si>
  <si>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</si>
  <si>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</si>
  <si>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</si>
  <si>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</si>
  <si>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</si>
  <si>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</si>
  <si>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</si>
  <si>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</si>
  <si>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</si>
  <si>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</si>
  <si>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</si>
  <si>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</si>
  <si>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</si>
  <si>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</si>
  <si>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</si>
  <si>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</si>
  <si>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</si>
  <si>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</si>
  <si>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</si>
  <si>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</si>
  <si>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</si>
  <si>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</si>
  <si>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</si>
  <si>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</si>
  <si>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</si>
  <si>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</si>
  <si>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</si>
  <si>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</si>
  <si>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</si>
  <si>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Alpine (S)</t>
  </si>
  <si>
    <t>VIC</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</si>
  <si>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</si>
  <si>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</si>
  <si>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</si>
  <si>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</si>
  <si>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</si>
  <si>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</si>
  <si>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</si>
  <si>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</si>
  <si>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</si>
  <si>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</si>
  <si>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</si>
  <si>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</si>
  <si>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</si>
  <si>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</si>
  <si>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</si>
  <si>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</si>
  <si>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</si>
  <si>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</si>
  <si>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</si>
  <si>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</si>
  <si>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</si>
  <si>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</si>
  <si>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</si>
  <si>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</si>
  <si>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</si>
  <si>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</si>
  <si>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</si>
  <si>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</si>
  <si>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</si>
  <si>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</si>
  <si>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</si>
  <si>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</si>
  <si>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</si>
  <si>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 (Vic.)</t>
  </si>
  <si>
    <t>Knox (C)</t>
  </si>
  <si>
    <t>Latrobe (C) (Vic.)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</si>
  <si>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</si>
  <si>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</si>
  <si>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</si>
  <si>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</si>
  <si>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</si>
  <si>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</si>
  <si>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</si>
  <si>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</si>
  <si>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</si>
  <si>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</si>
  <si>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</si>
  <si>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</si>
  <si>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</si>
  <si>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</si>
  <si>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</si>
  <si>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</si>
  <si>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</si>
  <si>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</si>
  <si>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</si>
  <si>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</si>
  <si>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</si>
  <si>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</si>
  <si>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</si>
  <si>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</si>
  <si>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</si>
  <si>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</si>
  <si>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</si>
  <si>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</si>
  <si>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</si>
  <si>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</si>
  <si>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</si>
  <si>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</si>
  <si>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</si>
  <si>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</si>
  <si>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</si>
  <si>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</si>
  <si>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</si>
  <si>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</si>
  <si>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</si>
  <si>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</si>
  <si>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</si>
  <si>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</si>
  <si>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</si>
  <si>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Aurukun (S)</t>
  </si>
  <si>
    <t>QLD</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</si>
  <si>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</si>
  <si>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</si>
  <si>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</si>
  <si>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</si>
  <si>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</si>
  <si>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</si>
  <si>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</si>
  <si>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</si>
  <si>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</si>
  <si>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</si>
  <si>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</si>
  <si>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</si>
  <si>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</si>
  <si>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</si>
  <si>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 (Qld)</t>
  </si>
  <si>
    <t>Charters Towers (R)</t>
  </si>
  <si>
    <t>Cherbourg (S)</t>
  </si>
  <si>
    <t>Cloncurry (S)</t>
  </si>
  <si>
    <t>Cook (S)</t>
  </si>
  <si>
    <t>Croydon (S)</t>
  </si>
  <si>
    <t>Diamantina (S)</t>
  </si>
  <si>
    <t>Doomadgee (S)</t>
  </si>
  <si>
    <t>Douglas (S)</t>
  </si>
  <si>
    <t>Etheridge (S)</t>
  </si>
  <si>
    <t>Flinders (S) (Qld)</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</si>
  <si>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</si>
  <si>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</si>
  <si>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</si>
  <si>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</si>
  <si>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</si>
  <si>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</si>
  <si>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</si>
  <si>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</si>
  <si>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</si>
  <si>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</si>
  <si>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</si>
  <si>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</si>
  <si>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</si>
  <si>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</si>
  <si>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</si>
  <si>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</si>
  <si>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</si>
  <si>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</si>
  <si>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</si>
  <si>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</si>
  <si>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</si>
  <si>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</si>
  <si>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</si>
  <si>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</si>
  <si>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</si>
  <si>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</si>
  <si>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</si>
  <si>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</si>
  <si>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</si>
  <si>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</si>
  <si>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</si>
  <si>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</si>
  <si>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</si>
  <si>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</si>
  <si>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</si>
  <si>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</si>
  <si>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</si>
  <si>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</si>
  <si>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</si>
  <si>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</si>
  <si>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</si>
  <si>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</si>
  <si>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</si>
  <si>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</si>
  <si>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</si>
  <si>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</si>
  <si>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</si>
  <si>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</si>
  <si>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</si>
  <si>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</si>
  <si>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</si>
  <si>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</si>
  <si>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Adelaide (C)</t>
  </si>
  <si>
    <t>SA</t>
  </si>
  <si>
    <t>Adelaide Hills (DC)</t>
  </si>
  <si>
    <t>Alexandrina (DC)</t>
  </si>
  <si>
    <t>Anangu Pitjantjatjara (AC)</t>
  </si>
  <si>
    <t>Barossa (DC)</t>
  </si>
  <si>
    <t>Barunga West (DC)</t>
  </si>
  <si>
    <t>Berri and Barmera (DC)</t>
  </si>
  <si>
    <t>Burnside (C)</t>
  </si>
  <si>
    <t>Campbelltown (C) (SA)</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</si>
  <si>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</si>
  <si>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</si>
  <si>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</si>
  <si>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</si>
  <si>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</si>
  <si>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</si>
  <si>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</si>
  <si>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</si>
  <si>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</si>
  <si>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</si>
  <si>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</si>
  <si>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</si>
  <si>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</si>
  <si>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</si>
  <si>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</si>
  <si>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</si>
  <si>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 (SA)</t>
  </si>
  <si>
    <t>Light (RegC)</t>
  </si>
  <si>
    <t>Lower Eyre Peninsula (DC)</t>
  </si>
  <si>
    <t>Loxton Waikerie (DC)</t>
  </si>
  <si>
    <t>Mallala (DC)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</si>
  <si>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</si>
  <si>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</si>
  <si>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</si>
  <si>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</si>
  <si>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</si>
  <si>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</si>
  <si>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</si>
  <si>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</si>
  <si>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</si>
  <si>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</si>
  <si>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</si>
  <si>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</si>
  <si>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</si>
  <si>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</si>
  <si>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</si>
  <si>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</si>
  <si>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</si>
  <si>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</si>
  <si>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</si>
  <si>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</si>
  <si>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</si>
  <si>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</si>
  <si>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</si>
  <si>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</si>
  <si>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</si>
  <si>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</si>
  <si>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</si>
  <si>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</si>
  <si>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</si>
  <si>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</si>
  <si>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</si>
  <si>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</si>
  <si>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</si>
  <si>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</si>
  <si>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</si>
  <si>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</si>
  <si>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</si>
  <si>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</si>
  <si>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</si>
  <si>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</si>
  <si>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Albany (C)</t>
  </si>
  <si>
    <t>WA</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</si>
  <si>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</si>
  <si>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</si>
  <si>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</si>
  <si>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</si>
  <si>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</si>
  <si>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</si>
  <si>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</si>
  <si>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</si>
  <si>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</si>
  <si>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</si>
  <si>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</si>
  <si>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</si>
  <si>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</si>
  <si>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</si>
  <si>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</si>
  <si>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</si>
  <si>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</si>
  <si>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</si>
  <si>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</si>
  <si>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</si>
  <si>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</si>
  <si>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</si>
  <si>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</si>
  <si>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</si>
  <si>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</si>
  <si>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</si>
  <si>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</si>
  <si>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</si>
  <si>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</si>
  <si>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</si>
  <si>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</si>
  <si>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</si>
  <si>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</si>
  <si>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</si>
  <si>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</si>
  <si>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</si>
  <si>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</si>
  <si>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</si>
  <si>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</si>
  <si>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</si>
  <si>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</si>
  <si>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</si>
  <si>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</si>
  <si>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</si>
  <si>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</si>
  <si>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</si>
  <si>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</si>
  <si>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</si>
  <si>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</si>
  <si>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</si>
  <si>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</si>
  <si>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</si>
  <si>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</si>
  <si>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</si>
  <si>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</si>
  <si>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</si>
  <si>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</si>
  <si>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</si>
  <si>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</si>
  <si>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</si>
  <si>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</si>
  <si>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</si>
  <si>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</si>
  <si>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</si>
  <si>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</si>
  <si>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</si>
  <si>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</si>
  <si>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</si>
  <si>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</si>
  <si>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</si>
  <si>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</si>
  <si>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</si>
  <si>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</si>
  <si>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</si>
  <si>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</si>
  <si>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</si>
  <si>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</si>
  <si>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</si>
  <si>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</si>
  <si>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</si>
  <si>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</si>
  <si>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</si>
  <si>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</si>
  <si>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</si>
  <si>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</si>
  <si>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</si>
  <si>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</si>
  <si>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</si>
  <si>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</si>
  <si>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</si>
  <si>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</si>
  <si>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</si>
  <si>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</si>
  <si>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</si>
  <si>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</si>
  <si>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</si>
  <si>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</si>
  <si>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</si>
  <si>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</si>
  <si>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</si>
  <si>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</si>
  <si>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</si>
  <si>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</si>
  <si>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</si>
  <si>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</si>
  <si>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</si>
  <si>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</si>
  <si>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</si>
  <si>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</si>
  <si>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</si>
  <si>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</si>
  <si>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</si>
  <si>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</si>
  <si>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</si>
  <si>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</si>
  <si>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</si>
  <si>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</si>
  <si>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</si>
  <si>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</si>
  <si>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</si>
  <si>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</si>
  <si>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</si>
  <si>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</si>
  <si>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</si>
  <si>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</si>
  <si>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</si>
  <si>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</si>
  <si>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</si>
  <si>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</si>
  <si>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</si>
  <si>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</si>
  <si>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</si>
  <si>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</si>
  <si>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</si>
  <si>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</si>
  <si>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</si>
  <si>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</si>
  <si>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TAS</t>
  </si>
  <si>
    <t>Brighton (M)</t>
  </si>
  <si>
    <t>Burnie (C)</t>
  </si>
  <si>
    <t>Central Coast (M) (Tas.)</t>
  </si>
  <si>
    <t>Central Highlands (M) (Tas.)</t>
  </si>
  <si>
    <t>Circular Head (M)</t>
  </si>
  <si>
    <t>Clarence (C)</t>
  </si>
  <si>
    <t>Derwent Valley (M)</t>
  </si>
  <si>
    <t>Devonport (C)</t>
  </si>
  <si>
    <t>Dorset (M)</t>
  </si>
  <si>
    <t>Flinders (M) (Tas.)</t>
  </si>
  <si>
    <t>George Town (M)</t>
  </si>
  <si>
    <t>Glamorgan/Spring Bay (M)</t>
  </si>
  <si>
    <t>Glenorchy (C)</t>
  </si>
  <si>
    <t>Hobart (C)</t>
  </si>
  <si>
    <t>Huon Valley (M)</t>
  </si>
  <si>
    <t>Kentish (M)</t>
  </si>
  <si>
    <t>King Island (M)</t>
  </si>
  <si>
    <t>Kingborough (M)</t>
  </si>
  <si>
    <t>Latrobe (M) (Tas.)</t>
  </si>
  <si>
    <t>Launceston (C)</t>
  </si>
  <si>
    <t>Meander Valley (M)</t>
  </si>
  <si>
    <t>Northern Midlands (M)</t>
  </si>
  <si>
    <t>Sorell (M)</t>
  </si>
  <si>
    <t>Southern Midlands (M)</t>
  </si>
  <si>
    <t>Tasman (M)</t>
  </si>
  <si>
    <t>Waratah/Wynyard (M)</t>
  </si>
  <si>
    <t>West Coast (M)</t>
  </si>
  <si>
    <t>West Tamar (M)</t>
  </si>
  <si>
    <t>Alice Springs (T)</t>
  </si>
  <si>
    <t>NT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</si>
  <si>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</si>
  <si>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</si>
  <si>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</si>
  <si>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</si>
  <si>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</si>
  <si>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</si>
  <si>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</si>
  <si>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</si>
  <si>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</si>
  <si>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</si>
  <si>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</si>
  <si>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</si>
  <si>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</si>
  <si>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</si>
  <si>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</si>
  <si>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</si>
  <si>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</si>
  <si>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Unincorporated ACT</t>
  </si>
  <si>
    <t>ACT</t>
  </si>
  <si>
    <t>NA</t>
  </si>
  <si>
    <t>Unincorp. Other Territories</t>
  </si>
  <si>
    <t>OT</t>
  </si>
  <si>
    <t>© Commonwealth of Australia 2018</t>
  </si>
  <si>
    <t>First word</t>
  </si>
  <si>
    <t>Gosford, Swansea, Terrigal, The Entrance, Wyong</t>
  </si>
  <si>
    <t>Myall Lakes, Upper Hunter2, Port Macquarie, Port Stephens</t>
  </si>
  <si>
    <t>Dubbo, Bathurst, Upper Hunter</t>
  </si>
  <si>
    <t>Bega, Monaro</t>
  </si>
  <si>
    <t>Upper Hunter, Tamworth</t>
  </si>
  <si>
    <t>Murray, Albury</t>
  </si>
  <si>
    <t>Port Macquarie, Oxley</t>
  </si>
  <si>
    <t>Port Stephens, Newcastle</t>
  </si>
  <si>
    <t>Shellharbour, Kiama</t>
  </si>
  <si>
    <t>South Coast, Kiama</t>
  </si>
  <si>
    <t>Upper Hunter, Cessnock</t>
  </si>
  <si>
    <t>Albury, Wagga Wagga</t>
  </si>
  <si>
    <t>Tweed, Lismore</t>
  </si>
  <si>
    <t>Barwon, Upper Hunter</t>
  </si>
  <si>
    <t>Goulburn, Wollondilly</t>
  </si>
  <si>
    <r>
      <rPr>
        <b/>
        <u/>
        <sz val="11"/>
        <color theme="3"/>
        <rFont val="Calibri"/>
        <family val="2"/>
        <scheme val="minor"/>
      </rPr>
      <t xml:space="preserve">Addressing the Disadvantaged </t>
    </r>
    <r>
      <rPr>
        <b/>
        <sz val="11"/>
        <color theme="3"/>
        <rFont val="Calibri"/>
        <family val="2"/>
        <scheme val="minor"/>
      </rPr>
      <t xml:space="preserve">
What is the Local Government Area's Digital Inclusion Score?
</t>
    </r>
    <r>
      <rPr>
        <u/>
        <sz val="11"/>
        <color theme="10"/>
        <rFont val="Calibri"/>
        <family val="2"/>
        <scheme val="minor"/>
      </rPr>
      <t xml:space="preserve">
Australian Digital Inclusion Index
</t>
    </r>
  </si>
  <si>
    <r>
      <t>Planned Date of  Service Availability to Regional Community for the Proposed Solution</t>
    </r>
    <r>
      <rPr>
        <sz val="11"/>
        <color rgb="FF44546A"/>
        <rFont val="Calibri"/>
        <family val="2"/>
      </rPr>
      <t xml:space="preserve">
</t>
    </r>
    <r>
      <rPr>
        <b/>
        <sz val="11"/>
        <color rgb="FF44546A"/>
        <rFont val="Calibri"/>
        <family val="2"/>
      </rPr>
      <t xml:space="preserve">
</t>
    </r>
  </si>
  <si>
    <r>
      <rPr>
        <sz val="11"/>
        <color theme="3"/>
        <rFont val="Calibri"/>
        <family val="2"/>
        <scheme val="minor"/>
      </rPr>
      <t xml:space="preserve">Amount of Coverage Provided to </t>
    </r>
    <r>
      <rPr>
        <b/>
        <sz val="11"/>
        <color theme="3"/>
        <rFont val="Calibri"/>
        <family val="2"/>
        <scheme val="minor"/>
      </rPr>
      <t xml:space="preserve">State Roads provided by the Active Sharing Solution
(Kilometres of Road Covered) 
</t>
    </r>
    <r>
      <rPr>
        <u/>
        <sz val="11"/>
        <color theme="10"/>
        <rFont val="Calibri"/>
        <family val="2"/>
        <scheme val="minor"/>
      </rPr>
      <t xml:space="preserve">NSW Road Network Classifications
</t>
    </r>
  </si>
  <si>
    <r>
      <rPr>
        <b/>
        <u/>
        <sz val="11"/>
        <color theme="3"/>
        <rFont val="Calibri"/>
        <family val="2"/>
        <scheme val="minor"/>
      </rPr>
      <t>Amount of Coverage Provided to</t>
    </r>
    <r>
      <rPr>
        <b/>
        <sz val="11"/>
        <color theme="3"/>
        <rFont val="Calibri"/>
        <family val="2"/>
        <scheme val="minor"/>
      </rPr>
      <t xml:space="preserve"> Regional Roads provided by the Active Sharing Solution
(Kilometres of Road Covered)  
</t>
    </r>
    <r>
      <rPr>
        <u/>
        <sz val="11"/>
        <color theme="10"/>
        <rFont val="Calibri"/>
        <family val="2"/>
        <scheme val="minor"/>
      </rPr>
      <t xml:space="preserve">
National Land Transport Network Road - NSW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</si>
</sst>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 #,##0.00_);_(* \(#,##0.00\);_(* &quot;-&quot;??_);_(@_)"/>
    <numFmt numFmtId="165" formatCode="_-&quot;$&quot;* #,##0_-;\-&quot;$&quot;* #,##0_-;_-&quot;$&quot;* &quot;-&quot;??_-;_-@_-"/>
    <numFmt numFmtId="166" formatCode="0.0"/>
    <numFmt numFmtId="167" formatCode="0.0%"/>
  </numFmts>
  <fonts count="56" x14ac:knownFonts="1">
    <font>
      <sz val="11"/>
      <color theme="1"/>
      <name val="Calibri"/>
      <family val="2"/>
      <scheme val="minor"/>
    </font>
    <font>
      <sz val="11"/>
      <color theme="1"/>
      <name val="Calibri"/>
      <family val="2"/>
      <scheme val="minor"/>
    </font>
    <font>
      <b/>
      <sz val="12"/>
      <color rgb="FF006100"/>
      <name val="Calibri"/>
      <family val="2"/>
      <scheme val="minor"/>
    </font>
    <font>
      <sz val="11"/>
      <color theme="1" tint="0.249977111117893"/>
      <name val="Calibri"/>
      <family val="2"/>
      <scheme val="minor"/>
    </font>
    <font>
      <b/>
      <sz val="11"/>
      <color theme="3"/>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b/>
      <sz val="12"/>
      <name val="Calibri"/>
      <family val="2"/>
      <scheme val="minor"/>
    </font>
    <font>
      <b/>
      <sz val="14"/>
      <name val="Calibri"/>
      <family val="2"/>
      <scheme val="minor"/>
    </font>
    <font>
      <sz val="11"/>
      <color theme="3"/>
      <name val="Calibri"/>
      <family val="2"/>
      <scheme val="minor"/>
    </font>
    <font>
      <b/>
      <sz val="16"/>
      <color rgb="FFFF0000"/>
      <name val="Calibri"/>
      <family val="2"/>
      <scheme val="minor"/>
    </font>
    <font>
      <b/>
      <sz val="18"/>
      <color rgb="FF006100"/>
      <name val="Calibri"/>
      <family val="2"/>
      <scheme val="minor"/>
    </font>
    <font>
      <b/>
      <i/>
      <sz val="14"/>
      <color theme="9" tint="-0.249977111117893"/>
      <name val="Calibri"/>
      <family val="2"/>
      <scheme val="minor"/>
    </font>
    <font>
      <b/>
      <i/>
      <sz val="12"/>
      <color rgb="FF006100"/>
      <name val="Calibri"/>
      <family val="2"/>
      <scheme val="minor"/>
    </font>
    <font>
      <i/>
      <sz val="12"/>
      <color rgb="FF006100"/>
      <name val="Calibri"/>
      <family val="2"/>
      <scheme val="minor"/>
    </font>
    <font>
      <b/>
      <u/>
      <sz val="11"/>
      <color theme="3"/>
      <name val="Calibri"/>
      <family val="2"/>
      <scheme val="minor"/>
    </font>
    <font>
      <b/>
      <sz val="16"/>
      <color rgb="FF006100"/>
      <name val="Calibri"/>
      <family val="2"/>
      <scheme val="minor"/>
    </font>
    <font>
      <b/>
      <sz val="18"/>
      <name val="Calibri"/>
      <family val="2"/>
      <scheme val="minor"/>
    </font>
    <font>
      <b/>
      <sz val="11"/>
      <color theme="1" tint="0.249977111117893"/>
      <name val="Calibri"/>
      <family val="2"/>
      <scheme val="minor"/>
    </font>
    <font>
      <b/>
      <sz val="18"/>
      <color theme="1"/>
      <name val="Calibri"/>
      <family val="2"/>
      <scheme val="minor"/>
    </font>
    <font>
      <b/>
      <sz val="18"/>
      <color theme="0"/>
      <name val="Calibri"/>
      <family val="2"/>
      <scheme val="minor"/>
    </font>
    <font>
      <b/>
      <sz val="36"/>
      <name val="Calibri"/>
      <family val="2"/>
      <scheme val="minor"/>
    </font>
    <font>
      <b/>
      <sz val="18"/>
      <color theme="9" tint="-0.249977111117893"/>
      <name val="Calibri"/>
      <family val="2"/>
      <scheme val="minor"/>
    </font>
    <font>
      <sz val="14"/>
      <name val="Calibri"/>
      <family val="2"/>
      <scheme val="minor"/>
    </font>
    <font>
      <sz val="8"/>
      <color rgb="FF22272B"/>
      <name val="Public Sans"/>
    </font>
    <font>
      <sz val="11"/>
      <name val="Calibri"/>
      <family val="2"/>
      <scheme val="minor"/>
    </font>
    <font>
      <u/>
      <sz val="11"/>
      <color theme="10"/>
      <name val="Calibri"/>
      <family val="2"/>
      <scheme val="minor"/>
    </font>
    <font>
      <sz val="8"/>
      <name val="Calibri"/>
      <family val="2"/>
      <scheme val="minor"/>
    </font>
    <font>
      <b/>
      <sz val="14"/>
      <color theme="1"/>
      <name val="Calibri"/>
      <family val="2"/>
      <scheme val="minor"/>
    </font>
    <font>
      <sz val="18"/>
      <color theme="1"/>
      <name val="Calibri"/>
      <family val="2"/>
      <scheme val="minor"/>
    </font>
    <font>
      <sz val="14"/>
      <color theme="1"/>
      <name val="Calibri"/>
      <family val="2"/>
      <scheme val="minor"/>
    </font>
    <font>
      <u/>
      <sz val="11"/>
      <color theme="4"/>
      <name val="Calibri"/>
      <family val="2"/>
      <scheme val="minor"/>
    </font>
    <font>
      <i/>
      <sz val="12"/>
      <color theme="7" tint="-0.249977111117893"/>
      <name val="Calibri"/>
      <family val="2"/>
      <scheme val="minor"/>
    </font>
    <font>
      <b/>
      <sz val="11"/>
      <color rgb="FF000000"/>
      <name val="Calibri"/>
      <family val="2"/>
    </font>
    <font>
      <b/>
      <sz val="11"/>
      <color rgb="FF44546A"/>
      <name val="Calibri"/>
      <family val="2"/>
    </font>
    <font>
      <sz val="11"/>
      <color rgb="FF44546A"/>
      <name val="Calibri"/>
      <family val="2"/>
    </font>
    <font>
      <i/>
      <sz val="11"/>
      <name val="Calibri"/>
      <family val="2"/>
      <scheme val="minor"/>
    </font>
    <font>
      <b/>
      <sz val="20"/>
      <color rgb="FF006100"/>
      <name val="Calibri"/>
      <family val="2"/>
      <scheme val="minor"/>
    </font>
    <font>
      <b/>
      <sz val="20"/>
      <name val="Calibri"/>
      <family val="2"/>
      <scheme val="minor"/>
    </font>
    <font>
      <sz val="20"/>
      <name val="Calibri"/>
      <family val="2"/>
      <scheme val="minor"/>
    </font>
    <font>
      <sz val="36"/>
      <name val="Calibri"/>
      <family val="2"/>
      <scheme val="minor"/>
    </font>
    <font>
      <b/>
      <sz val="24"/>
      <color rgb="FF006100"/>
      <name val="Calibri"/>
      <family val="2"/>
      <scheme val="minor"/>
    </font>
    <font>
      <b/>
      <sz val="48"/>
      <name val="Calibri"/>
      <family val="2"/>
      <scheme val="minor"/>
    </font>
    <font>
      <b/>
      <sz val="24"/>
      <name val="Calibri"/>
      <family val="2"/>
      <scheme val="minor"/>
    </font>
    <font>
      <sz val="11"/>
      <color rgb="FF000000"/>
      <name val="Calibri"/>
      <family val="2"/>
    </font>
    <font>
      <sz val="20"/>
      <color rgb="FF006100"/>
      <name val="Calibri"/>
      <family val="2"/>
      <scheme val="minor"/>
    </font>
    <font>
      <b/>
      <i/>
      <sz val="11"/>
      <name val="Calibri"/>
      <family val="2"/>
      <scheme val="minor"/>
    </font>
    <font>
      <sz val="28"/>
      <color theme="1"/>
      <name val="Calibri"/>
      <family val="2"/>
      <scheme val="minor"/>
    </font>
    <font>
      <b/>
      <sz val="12"/>
      <name val="Arial"/>
      <family val="2"/>
    </font>
    <font>
      <sz val="10"/>
      <name val="Arial"/>
      <family val="2"/>
    </font>
    <font>
      <b/>
      <sz val="10"/>
      <name val="Arial"/>
      <family val="2"/>
    </font>
    <font>
      <sz val="12"/>
      <name val="Arial"/>
      <family val="2"/>
    </font>
    <font>
      <b/>
      <sz val="12"/>
      <color indexed="10"/>
      <name val="Arial"/>
      <family val="2"/>
    </font>
    <font>
      <b/>
      <sz val="8"/>
      <name val="Arial"/>
      <family val="2"/>
    </font>
    <font>
      <u/>
      <sz val="8"/>
      <color indexed="12"/>
      <name val="Arial"/>
      <family val="2"/>
    </font>
  </fonts>
  <fills count="40">
    <fill>
      <patternFill patternType="none"/>
    </fill>
    <fill>
      <patternFill patternType="gray125"/>
    </fill>
    <fill>
      <patternFill patternType="solid">
        <fgColor theme="7"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theme="4" tint="0.79998168889431442"/>
      </patternFill>
    </fill>
    <fill>
      <patternFill patternType="solid">
        <fgColor theme="5" tint="0.39997558519241921"/>
        <bgColor indexed="64"/>
      </patternFill>
    </fill>
    <fill>
      <patternFill patternType="solid">
        <fgColor theme="0" tint="-0.249977111117893"/>
        <bgColor indexed="64"/>
      </patternFill>
    </fill>
    <fill>
      <patternFill patternType="solid">
        <fgColor theme="3" tint="0.79998168889431442"/>
        <bgColor theme="4" tint="0.79998168889431442"/>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9F3"/>
        <bgColor indexed="64"/>
      </patternFill>
    </fill>
    <fill>
      <patternFill patternType="solid">
        <fgColor rgb="FFFFF3FF"/>
        <bgColor indexed="64"/>
      </patternFill>
    </fill>
    <fill>
      <patternFill patternType="solid">
        <fgColor rgb="FFECF5E7"/>
        <bgColor indexed="64"/>
      </patternFill>
    </fill>
    <fill>
      <patternFill patternType="solid">
        <fgColor rgb="FFFFF7E1"/>
        <bgColor indexed="64"/>
      </patternFill>
    </fill>
    <fill>
      <patternFill patternType="solid">
        <fgColor rgb="FFE9EDF7"/>
        <bgColor indexed="64"/>
      </patternFill>
    </fill>
    <fill>
      <patternFill patternType="solid">
        <fgColor rgb="FFFFFFEB"/>
        <bgColor indexed="64"/>
      </patternFill>
    </fill>
    <fill>
      <patternFill patternType="solid">
        <fgColor rgb="FFEAF4E4"/>
        <bgColor indexed="64"/>
      </patternFill>
    </fill>
    <fill>
      <patternFill patternType="solid">
        <fgColor rgb="FFE7F1F9"/>
        <bgColor indexed="64"/>
      </patternFill>
    </fill>
    <fill>
      <patternFill patternType="solid">
        <fgColor rgb="FFFFF7FF"/>
        <bgColor indexed="64"/>
      </patternFill>
    </fill>
    <fill>
      <patternFill patternType="solid">
        <fgColor rgb="FFFEF8F4"/>
        <bgColor indexed="64"/>
      </patternFill>
    </fill>
    <fill>
      <patternFill patternType="solid">
        <fgColor rgb="FFF1F3F5"/>
        <bgColor indexed="64"/>
      </patternFill>
    </fill>
    <fill>
      <patternFill patternType="solid">
        <fgColor theme="5"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3" tint="0.59999389629810485"/>
        <bgColor theme="4" tint="0.79998168889431442"/>
      </patternFill>
    </fill>
    <fill>
      <patternFill patternType="solid">
        <fgColor rgb="FFFCE4D6"/>
        <bgColor indexed="64"/>
      </patternFill>
    </fill>
    <fill>
      <patternFill patternType="solid">
        <fgColor rgb="FFE2EFDA"/>
        <bgColor indexed="64"/>
      </patternFill>
    </fill>
    <fill>
      <patternFill patternType="solid">
        <fgColor rgb="FFF2F2F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E6E6E6"/>
        <bgColor indexed="64"/>
      </patternFill>
    </fill>
    <fill>
      <patternFill patternType="solid">
        <fgColor indexed="45"/>
        <bgColor indexed="64"/>
      </patternFill>
    </fill>
  </fills>
  <borders count="68">
    <border>
      <left/>
      <right/>
      <top/>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2" tint="-0.499984740745262"/>
      </left>
      <right style="thin">
        <color indexed="64"/>
      </right>
      <top style="medium">
        <color theme="2" tint="-0.499984740745262"/>
      </top>
      <bottom/>
      <diagonal/>
    </border>
    <border>
      <left style="thin">
        <color indexed="64"/>
      </left>
      <right style="thin">
        <color indexed="64"/>
      </right>
      <top style="medium">
        <color theme="2" tint="-0.499984740745262"/>
      </top>
      <bottom style="thin">
        <color indexed="64"/>
      </bottom>
      <diagonal/>
    </border>
    <border>
      <left style="thin">
        <color indexed="64"/>
      </left>
      <right style="medium">
        <color theme="2" tint="-0.499984740745262"/>
      </right>
      <top style="medium">
        <color theme="2" tint="-0.499984740745262"/>
      </top>
      <bottom style="thin">
        <color indexed="64"/>
      </bottom>
      <diagonal/>
    </border>
    <border>
      <left style="medium">
        <color theme="2" tint="-0.499984740745262"/>
      </left>
      <right style="thin">
        <color indexed="64"/>
      </right>
      <top/>
      <bottom/>
      <diagonal/>
    </border>
    <border>
      <left style="thin">
        <color indexed="64"/>
      </left>
      <right style="medium">
        <color theme="2" tint="-0.499984740745262"/>
      </right>
      <top style="thin">
        <color indexed="64"/>
      </top>
      <bottom style="thin">
        <color indexed="64"/>
      </bottom>
      <diagonal/>
    </border>
    <border>
      <left style="medium">
        <color theme="2" tint="-0.499984740745262"/>
      </left>
      <right style="thin">
        <color indexed="64"/>
      </right>
      <top/>
      <bottom style="medium">
        <color theme="2" tint="-0.499984740745262"/>
      </bottom>
      <diagonal/>
    </border>
    <border>
      <left style="thin">
        <color indexed="64"/>
      </left>
      <right style="thin">
        <color indexed="64"/>
      </right>
      <top style="thin">
        <color indexed="64"/>
      </top>
      <bottom style="medium">
        <color theme="2" tint="-0.499984740745262"/>
      </bottom>
      <diagonal/>
    </border>
    <border>
      <left style="thin">
        <color indexed="64"/>
      </left>
      <right style="medium">
        <color theme="2" tint="-0.499984740745262"/>
      </right>
      <top style="thin">
        <color indexed="64"/>
      </top>
      <bottom style="medium">
        <color theme="2" tint="-0.499984740745262"/>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rgb="FF000000"/>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0">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1" applyNumberFormat="0" applyFill="0" applyAlignment="0" applyProtection="0"/>
    <xf numFmtId="0" fontId="5" fillId="0" borderId="0"/>
    <xf numFmtId="9"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45" fillId="0" borderId="0" applyBorder="0"/>
  </cellStyleXfs>
  <cellXfs count="456">
    <xf numFmtId="0" fontId="0" fillId="0" borderId="0" xfId="0"/>
    <xf numFmtId="165" fontId="2" fillId="0" borderId="0" xfId="1" applyNumberFormat="1" applyFont="1" applyFill="1" applyAlignment="1">
      <alignment vertical="top"/>
    </xf>
    <xf numFmtId="0" fontId="5" fillId="0" borderId="0" xfId="5"/>
    <xf numFmtId="0" fontId="5" fillId="0" borderId="0" xfId="5" applyAlignment="1">
      <alignment wrapText="1"/>
    </xf>
    <xf numFmtId="0" fontId="6" fillId="5" borderId="1" xfId="4" applyNumberFormat="1" applyFont="1" applyFill="1" applyAlignment="1">
      <alignment horizontal="center" vertical="top" wrapText="1"/>
    </xf>
    <xf numFmtId="49" fontId="5" fillId="0" borderId="0" xfId="5" applyNumberFormat="1" applyAlignment="1">
      <alignment vertical="top" wrapText="1"/>
    </xf>
    <xf numFmtId="49" fontId="6" fillId="5" borderId="1" xfId="4" applyNumberFormat="1" applyFont="1" applyFill="1" applyAlignment="1">
      <alignment horizontal="center" vertical="top" wrapText="1"/>
    </xf>
    <xf numFmtId="49" fontId="5" fillId="0" borderId="0" xfId="5" applyNumberFormat="1" applyAlignment="1">
      <alignment wrapText="1"/>
    </xf>
    <xf numFmtId="0" fontId="5" fillId="0" borderId="0" xfId="5" applyAlignment="1">
      <alignment vertical="top" wrapText="1"/>
    </xf>
    <xf numFmtId="165" fontId="2" fillId="6" borderId="3" xfId="1" applyNumberFormat="1" applyFont="1" applyFill="1" applyBorder="1" applyAlignment="1">
      <alignment vertical="top"/>
    </xf>
    <xf numFmtId="165" fontId="11" fillId="6" borderId="3" xfId="1" applyNumberFormat="1" applyFont="1" applyFill="1" applyBorder="1" applyAlignment="1">
      <alignment vertical="top"/>
    </xf>
    <xf numFmtId="165" fontId="12" fillId="6" borderId="3" xfId="1" applyNumberFormat="1" applyFont="1" applyFill="1" applyBorder="1" applyAlignment="1">
      <alignment vertical="top"/>
    </xf>
    <xf numFmtId="9" fontId="13" fillId="6" borderId="3" xfId="3" applyFont="1" applyFill="1" applyBorder="1" applyAlignment="1">
      <alignment vertical="top"/>
    </xf>
    <xf numFmtId="9" fontId="14" fillId="6" borderId="3" xfId="3" applyFont="1" applyFill="1" applyBorder="1" applyAlignment="1">
      <alignment vertical="top"/>
    </xf>
    <xf numFmtId="49" fontId="14" fillId="6" borderId="3" xfId="3" applyNumberFormat="1" applyFont="1" applyFill="1" applyBorder="1" applyAlignment="1">
      <alignment horizontal="center" vertical="top"/>
    </xf>
    <xf numFmtId="165" fontId="2" fillId="6" borderId="0" xfId="1" applyNumberFormat="1" applyFont="1" applyFill="1" applyBorder="1" applyAlignment="1">
      <alignment vertical="top"/>
    </xf>
    <xf numFmtId="0" fontId="2" fillId="6" borderId="0" xfId="6" applyNumberFormat="1" applyFont="1" applyFill="1" applyBorder="1" applyAlignment="1">
      <alignment horizontal="left" vertical="top"/>
    </xf>
    <xf numFmtId="9" fontId="14" fillId="6" borderId="0" xfId="6" applyFont="1" applyFill="1" applyBorder="1" applyAlignment="1">
      <alignment horizontal="left" vertical="top"/>
    </xf>
    <xf numFmtId="9" fontId="13" fillId="6" borderId="0" xfId="3" applyFont="1" applyFill="1" applyBorder="1" applyAlignment="1">
      <alignment vertical="top"/>
    </xf>
    <xf numFmtId="9" fontId="15" fillId="6" borderId="0" xfId="3" applyFont="1" applyFill="1" applyBorder="1" applyAlignment="1">
      <alignment horizontal="left" vertical="top"/>
    </xf>
    <xf numFmtId="9" fontId="15" fillId="6" borderId="0" xfId="3" applyFont="1" applyFill="1" applyBorder="1" applyAlignment="1">
      <alignment horizontal="center" vertical="top"/>
    </xf>
    <xf numFmtId="49" fontId="15" fillId="6" borderId="0" xfId="3" applyNumberFormat="1" applyFont="1" applyFill="1" applyBorder="1" applyAlignment="1">
      <alignment horizontal="center" vertical="top"/>
    </xf>
    <xf numFmtId="165" fontId="17" fillId="6" borderId="0" xfId="1" applyNumberFormat="1" applyFont="1" applyFill="1" applyBorder="1" applyAlignment="1">
      <alignment vertical="top"/>
    </xf>
    <xf numFmtId="0" fontId="2" fillId="6" borderId="0" xfId="7" applyNumberFormat="1" applyFont="1" applyFill="1" applyBorder="1" applyAlignment="1">
      <alignment horizontal="left" vertical="top"/>
    </xf>
    <xf numFmtId="14" fontId="14" fillId="6" borderId="0" xfId="6" applyNumberFormat="1" applyFont="1" applyFill="1" applyBorder="1" applyAlignment="1">
      <alignment horizontal="left" vertical="top"/>
    </xf>
    <xf numFmtId="0" fontId="7" fillId="0" borderId="0" xfId="0" applyFont="1"/>
    <xf numFmtId="0" fontId="24" fillId="0" borderId="0" xfId="0" applyFont="1"/>
    <xf numFmtId="0" fontId="10" fillId="0" borderId="0" xfId="0" applyFont="1"/>
    <xf numFmtId="0" fontId="7" fillId="0" borderId="5" xfId="0" applyFont="1" applyBorder="1" applyAlignment="1">
      <alignment horizontal="center" wrapText="1"/>
    </xf>
    <xf numFmtId="0" fontId="7" fillId="0" borderId="5" xfId="0" applyFont="1" applyBorder="1"/>
    <xf numFmtId="0" fontId="25" fillId="16" borderId="15" xfId="0" applyFont="1" applyFill="1" applyBorder="1" applyAlignment="1">
      <alignment horizontal="left" vertical="center"/>
    </xf>
    <xf numFmtId="0" fontId="0" fillId="16" borderId="15" xfId="0" applyFill="1" applyBorder="1"/>
    <xf numFmtId="0" fontId="7" fillId="16" borderId="16" xfId="0" applyFont="1" applyFill="1" applyBorder="1"/>
    <xf numFmtId="0" fontId="25" fillId="16" borderId="5" xfId="0" applyFont="1" applyFill="1" applyBorder="1" applyAlignment="1">
      <alignment horizontal="left" vertical="center"/>
    </xf>
    <xf numFmtId="0" fontId="0" fillId="16" borderId="5" xfId="0" applyFill="1" applyBorder="1"/>
    <xf numFmtId="0" fontId="7" fillId="16" borderId="18" xfId="0" applyFont="1" applyFill="1" applyBorder="1"/>
    <xf numFmtId="0" fontId="25" fillId="16" borderId="20" xfId="0" applyFont="1" applyFill="1" applyBorder="1" applyAlignment="1">
      <alignment horizontal="left" vertical="center"/>
    </xf>
    <xf numFmtId="0" fontId="0" fillId="16" borderId="20" xfId="0" applyFill="1" applyBorder="1"/>
    <xf numFmtId="0" fontId="7" fillId="16" borderId="21" xfId="0" applyFont="1" applyFill="1" applyBorder="1"/>
    <xf numFmtId="0" fontId="25" fillId="17" borderId="15" xfId="0" applyFont="1" applyFill="1" applyBorder="1" applyAlignment="1">
      <alignment horizontal="left" vertical="center"/>
    </xf>
    <xf numFmtId="0" fontId="0" fillId="17" borderId="15" xfId="0" applyFill="1" applyBorder="1"/>
    <xf numFmtId="0" fontId="7" fillId="17" borderId="16" xfId="0" applyFont="1" applyFill="1" applyBorder="1"/>
    <xf numFmtId="0" fontId="25" fillId="17" borderId="5" xfId="0" applyFont="1" applyFill="1" applyBorder="1" applyAlignment="1">
      <alignment horizontal="left" vertical="center"/>
    </xf>
    <xf numFmtId="0" fontId="0" fillId="17" borderId="5" xfId="0" applyFill="1" applyBorder="1"/>
    <xf numFmtId="0" fontId="7" fillId="17" borderId="18" xfId="0" applyFont="1" applyFill="1" applyBorder="1"/>
    <xf numFmtId="0" fontId="25" fillId="17" borderId="20" xfId="0" applyFont="1" applyFill="1" applyBorder="1" applyAlignment="1">
      <alignment horizontal="left" vertical="center"/>
    </xf>
    <xf numFmtId="0" fontId="0" fillId="17" borderId="20" xfId="0" applyFill="1" applyBorder="1"/>
    <xf numFmtId="0" fontId="7" fillId="17" borderId="21" xfId="0" applyFont="1" applyFill="1" applyBorder="1"/>
    <xf numFmtId="0" fontId="25" fillId="18" borderId="15" xfId="0" applyFont="1" applyFill="1" applyBorder="1" applyAlignment="1">
      <alignment horizontal="left" vertical="center"/>
    </xf>
    <xf numFmtId="0" fontId="0" fillId="18" borderId="15" xfId="0" applyFill="1" applyBorder="1"/>
    <xf numFmtId="0" fontId="7" fillId="18" borderId="16" xfId="0" applyFont="1" applyFill="1" applyBorder="1"/>
    <xf numFmtId="0" fontId="25" fillId="18" borderId="20" xfId="0" applyFont="1" applyFill="1" applyBorder="1" applyAlignment="1">
      <alignment horizontal="left" vertical="center"/>
    </xf>
    <xf numFmtId="0" fontId="0" fillId="18" borderId="20" xfId="0" applyFill="1" applyBorder="1"/>
    <xf numFmtId="0" fontId="7" fillId="18" borderId="21" xfId="0" applyFont="1" applyFill="1" applyBorder="1"/>
    <xf numFmtId="0" fontId="25" fillId="19" borderId="15" xfId="0" applyFont="1" applyFill="1" applyBorder="1" applyAlignment="1">
      <alignment horizontal="left" vertical="center"/>
    </xf>
    <xf numFmtId="0" fontId="0" fillId="19" borderId="15" xfId="0" applyFill="1" applyBorder="1"/>
    <xf numFmtId="0" fontId="7" fillId="19" borderId="16" xfId="0" applyFont="1" applyFill="1" applyBorder="1"/>
    <xf numFmtId="0" fontId="25" fillId="19" borderId="5" xfId="0" applyFont="1" applyFill="1" applyBorder="1" applyAlignment="1">
      <alignment horizontal="left" vertical="center"/>
    </xf>
    <xf numFmtId="0" fontId="0" fillId="19" borderId="5" xfId="0" applyFill="1" applyBorder="1"/>
    <xf numFmtId="0" fontId="7" fillId="19" borderId="18" xfId="0" applyFont="1" applyFill="1" applyBorder="1"/>
    <xf numFmtId="0" fontId="25" fillId="19" borderId="20" xfId="0" applyFont="1" applyFill="1" applyBorder="1" applyAlignment="1">
      <alignment horizontal="left" vertical="center"/>
    </xf>
    <xf numFmtId="0" fontId="0" fillId="19" borderId="20" xfId="0" applyFill="1" applyBorder="1"/>
    <xf numFmtId="0" fontId="7" fillId="19" borderId="21" xfId="0" applyFont="1" applyFill="1" applyBorder="1"/>
    <xf numFmtId="0" fontId="25" fillId="20" borderId="15" xfId="0" applyFont="1" applyFill="1" applyBorder="1" applyAlignment="1">
      <alignment horizontal="left" vertical="center"/>
    </xf>
    <xf numFmtId="0" fontId="0" fillId="20" borderId="15" xfId="0" applyFill="1" applyBorder="1"/>
    <xf numFmtId="0" fontId="7" fillId="20" borderId="16" xfId="0" applyFont="1" applyFill="1" applyBorder="1"/>
    <xf numFmtId="0" fontId="25" fillId="20" borderId="5" xfId="0" applyFont="1" applyFill="1" applyBorder="1" applyAlignment="1">
      <alignment horizontal="left" vertical="center"/>
    </xf>
    <xf numFmtId="0" fontId="0" fillId="20" borderId="5" xfId="0" applyFill="1" applyBorder="1"/>
    <xf numFmtId="0" fontId="7" fillId="20" borderId="18" xfId="0" applyFont="1" applyFill="1" applyBorder="1"/>
    <xf numFmtId="0" fontId="25" fillId="20" borderId="20" xfId="0" applyFont="1" applyFill="1" applyBorder="1" applyAlignment="1">
      <alignment horizontal="left" vertical="center"/>
    </xf>
    <xf numFmtId="0" fontId="0" fillId="20" borderId="20" xfId="0" applyFill="1" applyBorder="1"/>
    <xf numFmtId="0" fontId="7" fillId="20" borderId="21" xfId="0" applyFont="1" applyFill="1" applyBorder="1"/>
    <xf numFmtId="0" fontId="25" fillId="21" borderId="15" xfId="0" applyFont="1" applyFill="1" applyBorder="1" applyAlignment="1">
      <alignment horizontal="left" vertical="center"/>
    </xf>
    <xf numFmtId="0" fontId="0" fillId="21" borderId="15" xfId="0" applyFill="1" applyBorder="1"/>
    <xf numFmtId="0" fontId="7" fillId="21" borderId="16" xfId="0" applyFont="1" applyFill="1" applyBorder="1"/>
    <xf numFmtId="0" fontId="25" fillId="21" borderId="5" xfId="0" applyFont="1" applyFill="1" applyBorder="1" applyAlignment="1">
      <alignment horizontal="left" vertical="center"/>
    </xf>
    <xf numFmtId="0" fontId="0" fillId="21" borderId="5" xfId="0" applyFill="1" applyBorder="1"/>
    <xf numFmtId="0" fontId="7" fillId="21" borderId="18" xfId="0" applyFont="1" applyFill="1" applyBorder="1"/>
    <xf numFmtId="0" fontId="25" fillId="21" borderId="20" xfId="0" applyFont="1" applyFill="1" applyBorder="1" applyAlignment="1">
      <alignment horizontal="left" vertical="center"/>
    </xf>
    <xf numFmtId="0" fontId="0" fillId="21" borderId="20" xfId="0" applyFill="1" applyBorder="1"/>
    <xf numFmtId="0" fontId="7" fillId="21" borderId="21" xfId="0" applyFont="1" applyFill="1" applyBorder="1"/>
    <xf numFmtId="0" fontId="25" fillId="22" borderId="15" xfId="0" applyFont="1" applyFill="1" applyBorder="1" applyAlignment="1">
      <alignment horizontal="left" vertical="center"/>
    </xf>
    <xf numFmtId="0" fontId="0" fillId="22" borderId="15" xfId="0" applyFill="1" applyBorder="1"/>
    <xf numFmtId="0" fontId="7" fillId="22" borderId="16" xfId="0" applyFont="1" applyFill="1" applyBorder="1"/>
    <xf numFmtId="0" fontId="25" fillId="22" borderId="5" xfId="0" applyFont="1" applyFill="1" applyBorder="1" applyAlignment="1">
      <alignment horizontal="left" vertical="center"/>
    </xf>
    <xf numFmtId="0" fontId="0" fillId="22" borderId="5" xfId="0" applyFill="1" applyBorder="1"/>
    <xf numFmtId="0" fontId="7" fillId="22" borderId="18" xfId="0" applyFont="1" applyFill="1" applyBorder="1"/>
    <xf numFmtId="0" fontId="25" fillId="22" borderId="20" xfId="0" applyFont="1" applyFill="1" applyBorder="1" applyAlignment="1">
      <alignment horizontal="left" vertical="center"/>
    </xf>
    <xf numFmtId="0" fontId="0" fillId="22" borderId="20" xfId="0" applyFill="1" applyBorder="1"/>
    <xf numFmtId="0" fontId="7" fillId="22" borderId="21" xfId="0" applyFont="1" applyFill="1" applyBorder="1"/>
    <xf numFmtId="0" fontId="25" fillId="23" borderId="15" xfId="0" applyFont="1" applyFill="1" applyBorder="1" applyAlignment="1">
      <alignment horizontal="left" vertical="center"/>
    </xf>
    <xf numFmtId="0" fontId="0" fillId="23" borderId="15" xfId="0" applyFill="1" applyBorder="1"/>
    <xf numFmtId="0" fontId="7" fillId="23" borderId="16" xfId="0" applyFont="1" applyFill="1" applyBorder="1"/>
    <xf numFmtId="0" fontId="25" fillId="23" borderId="5" xfId="0" applyFont="1" applyFill="1" applyBorder="1" applyAlignment="1">
      <alignment horizontal="left" vertical="center"/>
    </xf>
    <xf numFmtId="0" fontId="0" fillId="23" borderId="5" xfId="0" applyFill="1" applyBorder="1"/>
    <xf numFmtId="0" fontId="7" fillId="23" borderId="18" xfId="0" applyFont="1" applyFill="1" applyBorder="1"/>
    <xf numFmtId="0" fontId="25" fillId="23" borderId="20" xfId="0" applyFont="1" applyFill="1" applyBorder="1" applyAlignment="1">
      <alignment horizontal="left" vertical="center"/>
    </xf>
    <xf numFmtId="0" fontId="0" fillId="23" borderId="20" xfId="0" applyFill="1" applyBorder="1"/>
    <xf numFmtId="0" fontId="7" fillId="23" borderId="21" xfId="0" applyFont="1" applyFill="1" applyBorder="1"/>
    <xf numFmtId="0" fontId="25" fillId="24" borderId="15" xfId="0" applyFont="1" applyFill="1" applyBorder="1" applyAlignment="1">
      <alignment horizontal="left" vertical="center"/>
    </xf>
    <xf numFmtId="0" fontId="0" fillId="24" borderId="15" xfId="0" applyFill="1" applyBorder="1"/>
    <xf numFmtId="0" fontId="7" fillId="24" borderId="16" xfId="0" applyFont="1" applyFill="1" applyBorder="1"/>
    <xf numFmtId="0" fontId="25" fillId="24" borderId="5" xfId="0" applyFont="1" applyFill="1" applyBorder="1" applyAlignment="1">
      <alignment horizontal="left" vertical="center"/>
    </xf>
    <xf numFmtId="0" fontId="0" fillId="24" borderId="5" xfId="0" applyFill="1" applyBorder="1"/>
    <xf numFmtId="0" fontId="7" fillId="24" borderId="18" xfId="0" applyFont="1" applyFill="1" applyBorder="1"/>
    <xf numFmtId="0" fontId="25" fillId="24" borderId="20" xfId="0" applyFont="1" applyFill="1" applyBorder="1" applyAlignment="1">
      <alignment horizontal="left" vertical="center"/>
    </xf>
    <xf numFmtId="0" fontId="0" fillId="24" borderId="20" xfId="0" applyFill="1" applyBorder="1"/>
    <xf numFmtId="0" fontId="7" fillId="24" borderId="21" xfId="0" applyFont="1" applyFill="1" applyBorder="1"/>
    <xf numFmtId="0" fontId="25" fillId="25" borderId="15" xfId="0" applyFont="1" applyFill="1" applyBorder="1" applyAlignment="1">
      <alignment horizontal="left" vertical="center"/>
    </xf>
    <xf numFmtId="0" fontId="0" fillId="25" borderId="15" xfId="0" applyFill="1" applyBorder="1"/>
    <xf numFmtId="0" fontId="7" fillId="25" borderId="16" xfId="0" applyFont="1" applyFill="1" applyBorder="1"/>
    <xf numFmtId="0" fontId="25" fillId="25" borderId="5" xfId="0" applyFont="1" applyFill="1" applyBorder="1" applyAlignment="1">
      <alignment horizontal="left" vertical="center"/>
    </xf>
    <xf numFmtId="0" fontId="0" fillId="25" borderId="5" xfId="0" applyFill="1" applyBorder="1"/>
    <xf numFmtId="0" fontId="7" fillId="25" borderId="18" xfId="0" applyFont="1" applyFill="1" applyBorder="1"/>
    <xf numFmtId="0" fontId="25" fillId="25" borderId="20" xfId="0" applyFont="1" applyFill="1" applyBorder="1" applyAlignment="1">
      <alignment horizontal="left" vertical="center"/>
    </xf>
    <xf numFmtId="0" fontId="0" fillId="25" borderId="20" xfId="0" applyFill="1" applyBorder="1"/>
    <xf numFmtId="0" fontId="7" fillId="25" borderId="21" xfId="0" applyFont="1" applyFill="1" applyBorder="1"/>
    <xf numFmtId="0" fontId="25" fillId="26" borderId="15" xfId="0" applyFont="1" applyFill="1" applyBorder="1" applyAlignment="1">
      <alignment horizontal="left" vertical="center"/>
    </xf>
    <xf numFmtId="0" fontId="0" fillId="26" borderId="15" xfId="0" applyFill="1" applyBorder="1"/>
    <xf numFmtId="0" fontId="7" fillId="26" borderId="16" xfId="0" applyFont="1" applyFill="1" applyBorder="1"/>
    <xf numFmtId="0" fontId="25" fillId="26" borderId="5" xfId="0" applyFont="1" applyFill="1" applyBorder="1" applyAlignment="1">
      <alignment horizontal="left" vertical="center"/>
    </xf>
    <xf numFmtId="0" fontId="0" fillId="26" borderId="5" xfId="0" applyFill="1" applyBorder="1"/>
    <xf numFmtId="0" fontId="7" fillId="26" borderId="18" xfId="0" applyFont="1" applyFill="1" applyBorder="1"/>
    <xf numFmtId="0" fontId="25" fillId="26" borderId="20" xfId="0" applyFont="1" applyFill="1" applyBorder="1" applyAlignment="1">
      <alignment horizontal="left" vertical="center"/>
    </xf>
    <xf numFmtId="0" fontId="0" fillId="26" borderId="20" xfId="0" applyFill="1" applyBorder="1"/>
    <xf numFmtId="0" fontId="7" fillId="26" borderId="21" xfId="0" applyFont="1" applyFill="1" applyBorder="1"/>
    <xf numFmtId="0" fontId="25" fillId="0" borderId="15" xfId="0" applyFont="1" applyBorder="1" applyAlignment="1">
      <alignment horizontal="left" vertical="center"/>
    </xf>
    <xf numFmtId="0" fontId="0" fillId="0" borderId="15" xfId="0" applyBorder="1"/>
    <xf numFmtId="0" fontId="7" fillId="0" borderId="16" xfId="0" applyFont="1" applyBorder="1"/>
    <xf numFmtId="0" fontId="25" fillId="0" borderId="5" xfId="0" applyFont="1" applyBorder="1" applyAlignment="1">
      <alignment horizontal="left" vertical="center"/>
    </xf>
    <xf numFmtId="0" fontId="0" fillId="0" borderId="5" xfId="0" applyBorder="1"/>
    <xf numFmtId="0" fontId="7" fillId="0" borderId="18" xfId="0" applyFont="1" applyBorder="1"/>
    <xf numFmtId="0" fontId="25" fillId="0" borderId="20" xfId="0" applyFont="1" applyBorder="1" applyAlignment="1">
      <alignment horizontal="left" vertical="center"/>
    </xf>
    <xf numFmtId="0" fontId="0" fillId="0" borderId="20" xfId="0" applyBorder="1"/>
    <xf numFmtId="0" fontId="7" fillId="0" borderId="21" xfId="0" applyFont="1" applyBorder="1"/>
    <xf numFmtId="165" fontId="11" fillId="6" borderId="0" xfId="1" applyNumberFormat="1" applyFont="1" applyFill="1" applyBorder="1" applyAlignment="1">
      <alignment vertical="top"/>
    </xf>
    <xf numFmtId="165" fontId="12" fillId="6" borderId="0" xfId="1" applyNumberFormat="1" applyFont="1" applyFill="1" applyBorder="1" applyAlignment="1">
      <alignment vertical="top"/>
    </xf>
    <xf numFmtId="9" fontId="14" fillId="6" borderId="0" xfId="3" applyFont="1" applyFill="1" applyBorder="1" applyAlignment="1">
      <alignment vertical="top"/>
    </xf>
    <xf numFmtId="49" fontId="14" fillId="6" borderId="0" xfId="3" applyNumberFormat="1" applyFont="1" applyFill="1" applyBorder="1" applyAlignment="1">
      <alignment horizontal="center" vertical="top"/>
    </xf>
    <xf numFmtId="0" fontId="0" fillId="6" borderId="0" xfId="0" applyFill="1"/>
    <xf numFmtId="0" fontId="18" fillId="6" borderId="0" xfId="0" applyFont="1" applyFill="1"/>
    <xf numFmtId="0" fontId="26" fillId="6" borderId="0" xfId="0" applyFont="1" applyFill="1"/>
    <xf numFmtId="0" fontId="26" fillId="0" borderId="0" xfId="8" applyFont="1" applyAlignment="1">
      <alignment wrapText="1"/>
    </xf>
    <xf numFmtId="0" fontId="0" fillId="0" borderId="0" xfId="0" applyAlignment="1">
      <alignment wrapText="1"/>
    </xf>
    <xf numFmtId="0" fontId="27" fillId="0" borderId="0" xfId="8" applyAlignment="1">
      <alignment wrapText="1"/>
    </xf>
    <xf numFmtId="0" fontId="0" fillId="0" borderId="0" xfId="0" applyAlignment="1">
      <alignment horizontal="center" vertical="center"/>
    </xf>
    <xf numFmtId="0" fontId="7" fillId="0" borderId="0" xfId="0" applyFont="1" applyAlignment="1">
      <alignment horizontal="center"/>
    </xf>
    <xf numFmtId="0" fontId="7" fillId="13" borderId="22" xfId="0" applyFont="1" applyFill="1" applyBorder="1" applyAlignment="1">
      <alignment vertical="top" wrapText="1"/>
    </xf>
    <xf numFmtId="9" fontId="23" fillId="0" borderId="0" xfId="6" applyFont="1" applyBorder="1" applyAlignment="1">
      <alignment horizontal="left" vertical="top"/>
    </xf>
    <xf numFmtId="165" fontId="2" fillId="6" borderId="36" xfId="1" applyNumberFormat="1" applyFont="1" applyFill="1" applyBorder="1" applyAlignment="1">
      <alignment vertical="top"/>
    </xf>
    <xf numFmtId="165" fontId="2" fillId="6" borderId="37" xfId="1" applyNumberFormat="1" applyFont="1" applyFill="1" applyBorder="1" applyAlignment="1">
      <alignment vertical="top"/>
    </xf>
    <xf numFmtId="9" fontId="15" fillId="6" borderId="37" xfId="3" applyFont="1" applyFill="1" applyBorder="1" applyAlignment="1">
      <alignment horizontal="left" vertical="top"/>
    </xf>
    <xf numFmtId="165" fontId="2" fillId="6" borderId="37" xfId="1" applyNumberFormat="1" applyFont="1" applyFill="1" applyBorder="1" applyAlignment="1">
      <alignment horizontal="center" vertical="top"/>
    </xf>
    <xf numFmtId="49" fontId="15" fillId="6" borderId="37" xfId="3" applyNumberFormat="1" applyFont="1" applyFill="1" applyBorder="1" applyAlignment="1">
      <alignment horizontal="center" vertical="top"/>
    </xf>
    <xf numFmtId="165" fontId="2" fillId="6" borderId="2" xfId="1" applyNumberFormat="1" applyFont="1" applyFill="1" applyBorder="1" applyAlignment="1">
      <alignment vertical="top"/>
    </xf>
    <xf numFmtId="165" fontId="2" fillId="6" borderId="38" xfId="1" applyNumberFormat="1" applyFont="1" applyFill="1" applyBorder="1" applyAlignment="1">
      <alignment vertical="top"/>
    </xf>
    <xf numFmtId="0" fontId="26" fillId="6" borderId="0" xfId="0" applyFont="1" applyFill="1" applyAlignment="1">
      <alignment horizontal="left" vertical="center" wrapText="1"/>
    </xf>
    <xf numFmtId="0" fontId="0" fillId="6" borderId="0" xfId="0" applyFill="1" applyAlignment="1">
      <alignment wrapText="1"/>
    </xf>
    <xf numFmtId="0" fontId="26" fillId="6" borderId="0" xfId="0" applyFont="1" applyFill="1" applyAlignment="1">
      <alignment wrapText="1"/>
    </xf>
    <xf numFmtId="165" fontId="22" fillId="0" borderId="0" xfId="1" applyNumberFormat="1" applyFont="1" applyFill="1" applyBorder="1" applyAlignment="1">
      <alignment vertical="top"/>
    </xf>
    <xf numFmtId="0" fontId="26" fillId="0" borderId="0" xfId="0" applyFont="1"/>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wrapText="1"/>
    </xf>
    <xf numFmtId="0" fontId="0" fillId="6" borderId="26" xfId="0" applyFill="1" applyBorder="1" applyAlignment="1">
      <alignment horizontal="center" vertical="top" wrapText="1"/>
    </xf>
    <xf numFmtId="0" fontId="0" fillId="6" borderId="27" xfId="0" applyFill="1" applyBorder="1" applyAlignment="1">
      <alignment horizontal="center" vertical="top" wrapText="1"/>
    </xf>
    <xf numFmtId="0" fontId="7" fillId="6" borderId="33" xfId="0" applyFont="1" applyFill="1" applyBorder="1" applyAlignment="1">
      <alignment horizontal="center" vertical="center" wrapText="1"/>
    </xf>
    <xf numFmtId="0" fontId="0" fillId="6" borderId="40" xfId="0" applyFill="1" applyBorder="1" applyAlignment="1">
      <alignment horizontal="left" vertical="top" wrapText="1"/>
    </xf>
    <xf numFmtId="0" fontId="7" fillId="6" borderId="33" xfId="0" applyFont="1" applyFill="1" applyBorder="1" applyAlignment="1">
      <alignment horizontal="center" vertical="center"/>
    </xf>
    <xf numFmtId="0" fontId="0" fillId="6" borderId="40" xfId="0" applyFill="1" applyBorder="1" applyAlignment="1">
      <alignment horizontal="center" vertical="top" wrapText="1"/>
    </xf>
    <xf numFmtId="0" fontId="0" fillId="6" borderId="41" xfId="0" applyFill="1" applyBorder="1" applyAlignment="1">
      <alignment horizontal="center" vertical="top" wrapText="1"/>
    </xf>
    <xf numFmtId="0" fontId="29" fillId="6" borderId="33" xfId="0" applyFont="1" applyFill="1" applyBorder="1" applyAlignment="1">
      <alignment horizontal="center" vertical="center"/>
    </xf>
    <xf numFmtId="0" fontId="29" fillId="6" borderId="40" xfId="0" applyFont="1" applyFill="1" applyBorder="1" applyAlignment="1">
      <alignment horizontal="left" vertical="top" wrapText="1"/>
    </xf>
    <xf numFmtId="0" fontId="29" fillId="6" borderId="42" xfId="0" applyFont="1" applyFill="1" applyBorder="1" applyAlignment="1">
      <alignment horizontal="left" vertical="top" wrapText="1"/>
    </xf>
    <xf numFmtId="0" fontId="31" fillId="6" borderId="40" xfId="0" applyFont="1" applyFill="1" applyBorder="1" applyAlignment="1">
      <alignment horizontal="left" vertical="top"/>
    </xf>
    <xf numFmtId="44" fontId="29" fillId="6" borderId="42" xfId="0" applyNumberFormat="1" applyFont="1" applyFill="1" applyBorder="1" applyAlignment="1">
      <alignment horizontal="left" vertical="top" wrapText="1"/>
    </xf>
    <xf numFmtId="14" fontId="29" fillId="6" borderId="42" xfId="0" applyNumberFormat="1" applyFont="1" applyFill="1" applyBorder="1" applyAlignment="1">
      <alignment horizontal="left" vertical="top" wrapText="1"/>
    </xf>
    <xf numFmtId="0" fontId="20" fillId="6" borderId="30" xfId="0" applyFont="1" applyFill="1" applyBorder="1" applyAlignment="1">
      <alignment horizontal="center" vertical="center"/>
    </xf>
    <xf numFmtId="165" fontId="20" fillId="6" borderId="43" xfId="0" applyNumberFormat="1" applyFont="1" applyFill="1" applyBorder="1" applyAlignment="1">
      <alignment horizontal="left" vertical="top" wrapText="1"/>
    </xf>
    <xf numFmtId="0" fontId="20" fillId="6" borderId="43" xfId="0" applyFont="1" applyFill="1" applyBorder="1" applyAlignment="1">
      <alignment horizontal="left" vertical="top" wrapText="1"/>
    </xf>
    <xf numFmtId="0" fontId="20" fillId="6" borderId="28" xfId="0" applyFont="1" applyFill="1" applyBorder="1" applyAlignment="1">
      <alignment horizontal="left" vertical="top" wrapText="1"/>
    </xf>
    <xf numFmtId="0" fontId="30" fillId="6" borderId="43" xfId="0" applyFont="1" applyFill="1" applyBorder="1" applyAlignment="1">
      <alignment horizontal="left" vertical="top"/>
    </xf>
    <xf numFmtId="44" fontId="20" fillId="6" borderId="28" xfId="0" applyNumberFormat="1" applyFont="1" applyFill="1" applyBorder="1" applyAlignment="1">
      <alignment horizontal="left" vertical="top" wrapText="1"/>
    </xf>
    <xf numFmtId="0" fontId="0" fillId="6" borderId="45" xfId="0" applyFill="1" applyBorder="1" applyAlignment="1">
      <alignment horizontal="center" vertical="top" wrapText="1"/>
    </xf>
    <xf numFmtId="0" fontId="0" fillId="6" borderId="46" xfId="0" applyFill="1" applyBorder="1" applyAlignment="1">
      <alignment horizontal="left" vertical="top" wrapText="1"/>
    </xf>
    <xf numFmtId="0" fontId="0" fillId="6" borderId="46" xfId="0" applyFill="1" applyBorder="1" applyAlignment="1">
      <alignment horizontal="center" vertical="top" wrapText="1"/>
    </xf>
    <xf numFmtId="0" fontId="0" fillId="6" borderId="47" xfId="0" applyFill="1" applyBorder="1" applyAlignment="1">
      <alignment horizontal="center" vertical="top" wrapText="1"/>
    </xf>
    <xf numFmtId="0" fontId="29" fillId="6" borderId="45" xfId="0" applyFont="1" applyFill="1" applyBorder="1" applyAlignment="1">
      <alignment horizontal="left" vertical="top" wrapText="1"/>
    </xf>
    <xf numFmtId="0" fontId="0" fillId="6" borderId="22" xfId="0" applyFill="1" applyBorder="1" applyAlignment="1">
      <alignment horizontal="center" vertical="top" wrapText="1"/>
    </xf>
    <xf numFmtId="0" fontId="0" fillId="6" borderId="39" xfId="0" applyFill="1" applyBorder="1" applyAlignment="1">
      <alignment horizontal="left" vertical="top" wrapText="1"/>
    </xf>
    <xf numFmtId="0" fontId="0" fillId="6" borderId="39" xfId="0" applyFill="1" applyBorder="1" applyAlignment="1">
      <alignment horizontal="center" vertical="top" wrapText="1"/>
    </xf>
    <xf numFmtId="0" fontId="0" fillId="6" borderId="48" xfId="0" applyFill="1" applyBorder="1" applyAlignment="1">
      <alignment horizontal="center" vertical="top" wrapText="1"/>
    </xf>
    <xf numFmtId="0" fontId="0" fillId="6" borderId="5" xfId="0" applyFill="1" applyBorder="1" applyAlignment="1">
      <alignment horizontal="center" vertical="top" wrapText="1"/>
    </xf>
    <xf numFmtId="0" fontId="0" fillId="6" borderId="6" xfId="0" applyFill="1" applyBorder="1" applyAlignment="1">
      <alignment horizontal="left" vertical="top" wrapText="1"/>
    </xf>
    <xf numFmtId="0" fontId="0" fillId="6" borderId="6" xfId="0" applyFill="1" applyBorder="1" applyAlignment="1">
      <alignment horizontal="center" vertical="top" wrapText="1"/>
    </xf>
    <xf numFmtId="0" fontId="0" fillId="6" borderId="49" xfId="0" applyFill="1" applyBorder="1" applyAlignment="1">
      <alignment horizontal="center" vertical="top" wrapText="1"/>
    </xf>
    <xf numFmtId="0" fontId="0" fillId="6" borderId="5" xfId="0" applyFill="1" applyBorder="1" applyAlignment="1">
      <alignment horizontal="left" vertical="top" wrapText="1"/>
    </xf>
    <xf numFmtId="0" fontId="0" fillId="6" borderId="7" xfId="0" applyFill="1" applyBorder="1" applyAlignment="1">
      <alignment horizontal="center" vertical="top" wrapText="1"/>
    </xf>
    <xf numFmtId="0" fontId="0" fillId="6" borderId="45" xfId="0" applyFill="1" applyBorder="1" applyAlignment="1">
      <alignment horizontal="left" vertical="top" wrapText="1"/>
    </xf>
    <xf numFmtId="14" fontId="0" fillId="6" borderId="45" xfId="0" applyNumberFormat="1" applyFill="1" applyBorder="1" applyAlignment="1">
      <alignment horizontal="center" vertical="top" wrapText="1"/>
    </xf>
    <xf numFmtId="14" fontId="0" fillId="6" borderId="5" xfId="0" applyNumberFormat="1" applyFill="1" applyBorder="1" applyAlignment="1">
      <alignment horizontal="center" vertical="top" wrapText="1"/>
    </xf>
    <xf numFmtId="0" fontId="0" fillId="6" borderId="44" xfId="0" applyFill="1" applyBorder="1" applyAlignment="1">
      <alignment horizontal="center" vertical="top" wrapText="1"/>
    </xf>
    <xf numFmtId="9" fontId="33" fillId="6" borderId="37" xfId="3" applyFont="1" applyFill="1" applyBorder="1" applyAlignment="1">
      <alignment horizontal="center" vertical="top"/>
    </xf>
    <xf numFmtId="165" fontId="9" fillId="28" borderId="50" xfId="1" applyNumberFormat="1" applyFont="1" applyFill="1" applyBorder="1" applyAlignment="1">
      <alignment horizontal="center" vertical="center" wrapText="1"/>
    </xf>
    <xf numFmtId="165" fontId="9" fillId="28" borderId="44" xfId="1" applyNumberFormat="1" applyFont="1" applyFill="1" applyBorder="1" applyAlignment="1">
      <alignment horizontal="center" vertical="center" wrapText="1"/>
    </xf>
    <xf numFmtId="0" fontId="4" fillId="30" borderId="4" xfId="0" applyFont="1" applyFill="1" applyBorder="1" applyAlignment="1">
      <alignment horizontal="center" vertical="top" wrapText="1"/>
    </xf>
    <xf numFmtId="0" fontId="4" fillId="30" borderId="10" xfId="0" applyFont="1" applyFill="1" applyBorder="1" applyAlignment="1">
      <alignment horizontal="center" vertical="top" wrapText="1"/>
    </xf>
    <xf numFmtId="0" fontId="10" fillId="4" borderId="30" xfId="2" applyNumberFormat="1" applyFont="1" applyFill="1" applyBorder="1" applyAlignment="1">
      <alignment horizontal="center" vertical="top" wrapText="1"/>
    </xf>
    <xf numFmtId="0" fontId="10" fillId="4" borderId="31" xfId="2" applyNumberFormat="1" applyFont="1" applyFill="1" applyBorder="1" applyAlignment="1">
      <alignment horizontal="center" vertical="top" wrapText="1"/>
    </xf>
    <xf numFmtId="0" fontId="4" fillId="4" borderId="31" xfId="2" applyNumberFormat="1" applyFont="1" applyFill="1" applyBorder="1" applyAlignment="1">
      <alignment horizontal="center" vertical="top" wrapText="1"/>
    </xf>
    <xf numFmtId="0" fontId="4" fillId="4" borderId="31" xfId="0" applyFont="1" applyFill="1" applyBorder="1" applyAlignment="1">
      <alignment horizontal="center" vertical="top" wrapText="1"/>
    </xf>
    <xf numFmtId="0" fontId="4" fillId="7" borderId="30" xfId="0" applyFont="1" applyFill="1" applyBorder="1" applyAlignment="1">
      <alignment horizontal="center" vertical="top" wrapText="1"/>
    </xf>
    <xf numFmtId="165" fontId="4" fillId="7" borderId="31" xfId="1" applyNumberFormat="1" applyFont="1" applyFill="1" applyBorder="1" applyAlignment="1">
      <alignment horizontal="center" vertical="top" wrapText="1"/>
    </xf>
    <xf numFmtId="165" fontId="4" fillId="6" borderId="33" xfId="1" applyNumberFormat="1" applyFont="1" applyFill="1" applyBorder="1" applyAlignment="1">
      <alignment horizontal="center" vertical="top" wrapText="1"/>
    </xf>
    <xf numFmtId="0" fontId="0" fillId="6" borderId="51" xfId="0" applyFill="1" applyBorder="1" applyAlignment="1">
      <alignment horizontal="center" vertical="top" wrapText="1"/>
    </xf>
    <xf numFmtId="0" fontId="0" fillId="6" borderId="51" xfId="0" applyFill="1" applyBorder="1" applyAlignment="1">
      <alignment horizontal="left" vertical="top" wrapText="1"/>
    </xf>
    <xf numFmtId="14" fontId="35" fillId="12" borderId="31" xfId="1" applyNumberFormat="1" applyFont="1" applyFill="1" applyBorder="1" applyAlignment="1">
      <alignment horizontal="center" vertical="top" wrapText="1"/>
    </xf>
    <xf numFmtId="0" fontId="37" fillId="35" borderId="0" xfId="0" applyFont="1" applyFill="1" applyAlignment="1">
      <alignment vertical="top" wrapText="1"/>
    </xf>
    <xf numFmtId="0" fontId="37" fillId="35" borderId="56" xfId="0" applyFont="1" applyFill="1" applyBorder="1" applyAlignment="1">
      <alignment horizontal="center" vertical="top" wrapText="1"/>
    </xf>
    <xf numFmtId="0" fontId="4" fillId="4" borderId="34" xfId="0" applyFont="1" applyFill="1" applyBorder="1" applyAlignment="1">
      <alignment horizontal="center" vertical="top" wrapText="1"/>
    </xf>
    <xf numFmtId="165" fontId="4" fillId="7" borderId="32" xfId="1" applyNumberFormat="1" applyFont="1" applyFill="1" applyBorder="1" applyAlignment="1">
      <alignment horizontal="center" vertical="top" wrapText="1"/>
    </xf>
    <xf numFmtId="0" fontId="0" fillId="6" borderId="58" xfId="0" applyFill="1" applyBorder="1" applyAlignment="1">
      <alignment horizontal="center" vertical="top" wrapText="1"/>
    </xf>
    <xf numFmtId="0" fontId="20" fillId="6" borderId="29" xfId="0" applyFont="1" applyFill="1" applyBorder="1" applyAlignment="1">
      <alignment horizontal="left" vertical="top" wrapText="1"/>
    </xf>
    <xf numFmtId="0" fontId="29" fillId="6" borderId="41" xfId="0" applyFont="1" applyFill="1" applyBorder="1" applyAlignment="1">
      <alignment horizontal="left" vertical="top" wrapText="1"/>
    </xf>
    <xf numFmtId="0" fontId="0" fillId="6" borderId="9" xfId="0" applyFill="1" applyBorder="1" applyAlignment="1">
      <alignment horizontal="left" vertical="top" wrapText="1"/>
    </xf>
    <xf numFmtId="0" fontId="0" fillId="6" borderId="9" xfId="0" applyFill="1" applyBorder="1" applyAlignment="1">
      <alignment horizontal="center" vertical="top" wrapText="1"/>
    </xf>
    <xf numFmtId="0" fontId="0" fillId="6" borderId="10" xfId="0" applyFill="1" applyBorder="1" applyAlignment="1">
      <alignment horizontal="center" vertical="top" wrapText="1"/>
    </xf>
    <xf numFmtId="0" fontId="20" fillId="6" borderId="28" xfId="0" applyFont="1" applyFill="1" applyBorder="1" applyAlignment="1">
      <alignment horizontal="center" vertical="top" wrapText="1"/>
    </xf>
    <xf numFmtId="0" fontId="29" fillId="6" borderId="59" xfId="0" applyFont="1" applyFill="1" applyBorder="1" applyAlignment="1">
      <alignment horizontal="center" vertical="top" wrapText="1"/>
    </xf>
    <xf numFmtId="165" fontId="22" fillId="6" borderId="0" xfId="1" applyNumberFormat="1" applyFont="1" applyFill="1" applyBorder="1" applyAlignment="1">
      <alignment horizontal="center" vertical="top"/>
    </xf>
    <xf numFmtId="165" fontId="22" fillId="6" borderId="3" xfId="1" applyNumberFormat="1" applyFont="1" applyFill="1" applyBorder="1" applyAlignment="1">
      <alignment horizontal="center" vertical="top"/>
    </xf>
    <xf numFmtId="0" fontId="9" fillId="3" borderId="2" xfId="1" applyNumberFormat="1" applyFont="1" applyFill="1" applyBorder="1" applyAlignment="1">
      <alignment horizontal="center" vertical="center" wrapText="1"/>
    </xf>
    <xf numFmtId="165" fontId="35" fillId="6" borderId="31" xfId="1" applyNumberFormat="1" applyFont="1" applyFill="1" applyBorder="1" applyAlignment="1">
      <alignment horizontal="center" vertical="top" wrapText="1"/>
    </xf>
    <xf numFmtId="165" fontId="35" fillId="6" borderId="32" xfId="1" applyNumberFormat="1" applyFont="1" applyFill="1" applyBorder="1" applyAlignment="1">
      <alignment horizontal="center" vertical="top" wrapText="1"/>
    </xf>
    <xf numFmtId="0" fontId="4" fillId="4" borderId="33" xfId="0" applyFont="1" applyFill="1" applyBorder="1" applyAlignment="1">
      <alignment horizontal="center" vertical="top" wrapText="1"/>
    </xf>
    <xf numFmtId="0" fontId="4" fillId="4" borderId="32" xfId="2" applyNumberFormat="1" applyFont="1" applyFill="1" applyBorder="1" applyAlignment="1">
      <alignment horizontal="center" vertical="top" wrapText="1"/>
    </xf>
    <xf numFmtId="0" fontId="4" fillId="4" borderId="30" xfId="2" applyNumberFormat="1" applyFont="1" applyFill="1" applyBorder="1" applyAlignment="1">
      <alignment horizontal="center" vertical="top" wrapText="1"/>
    </xf>
    <xf numFmtId="165" fontId="2" fillId="0" borderId="0" xfId="1" applyNumberFormat="1" applyFont="1" applyAlignment="1">
      <alignment vertical="top"/>
    </xf>
    <xf numFmtId="165" fontId="2" fillId="6" borderId="0" xfId="1" applyNumberFormat="1" applyFont="1" applyFill="1" applyAlignment="1">
      <alignment vertical="top"/>
    </xf>
    <xf numFmtId="0" fontId="4" fillId="36" borderId="30" xfId="0" applyFont="1" applyFill="1" applyBorder="1" applyAlignment="1">
      <alignment horizontal="center" vertical="top" wrapText="1"/>
    </xf>
    <xf numFmtId="0" fontId="4" fillId="36" borderId="31" xfId="0" applyFont="1" applyFill="1" applyBorder="1" applyAlignment="1">
      <alignment horizontal="center" vertical="top" wrapText="1"/>
    </xf>
    <xf numFmtId="0" fontId="9" fillId="3" borderId="23"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top" wrapText="1"/>
    </xf>
    <xf numFmtId="165" fontId="22" fillId="6" borderId="0" xfId="1" applyNumberFormat="1" applyFont="1" applyFill="1" applyAlignment="1">
      <alignment horizontal="center" vertical="top"/>
    </xf>
    <xf numFmtId="9" fontId="13" fillId="6" borderId="0" xfId="6" applyFont="1" applyFill="1" applyBorder="1" applyAlignment="1">
      <alignment horizontal="left" vertical="top"/>
    </xf>
    <xf numFmtId="165" fontId="38" fillId="6" borderId="0" xfId="1" applyNumberFormat="1" applyFont="1" applyFill="1" applyAlignment="1">
      <alignment vertical="top"/>
    </xf>
    <xf numFmtId="165" fontId="39" fillId="6" borderId="0" xfId="1" applyNumberFormat="1" applyFont="1" applyFill="1" applyAlignment="1">
      <alignment vertical="top"/>
    </xf>
    <xf numFmtId="165" fontId="40" fillId="6" borderId="0" xfId="1" applyNumberFormat="1" applyFont="1" applyFill="1" applyAlignment="1">
      <alignment vertical="top"/>
    </xf>
    <xf numFmtId="44" fontId="39" fillId="6" borderId="0" xfId="1" applyFont="1" applyFill="1" applyAlignment="1">
      <alignment vertical="top"/>
    </xf>
    <xf numFmtId="165" fontId="41" fillId="6" borderId="0" xfId="1" applyNumberFormat="1" applyFont="1" applyFill="1" applyBorder="1" applyAlignment="1">
      <alignment horizontal="center" vertical="top"/>
    </xf>
    <xf numFmtId="165" fontId="22" fillId="6" borderId="0" xfId="1" applyNumberFormat="1" applyFont="1" applyFill="1" applyAlignment="1">
      <alignment vertical="top"/>
    </xf>
    <xf numFmtId="165" fontId="2" fillId="0" borderId="0" xfId="1" applyNumberFormat="1" applyFont="1" applyFill="1" applyBorder="1" applyAlignment="1">
      <alignment vertical="top"/>
    </xf>
    <xf numFmtId="9" fontId="18" fillId="0" borderId="0" xfId="6" applyFont="1" applyBorder="1" applyAlignment="1">
      <alignment horizontal="left" vertical="center"/>
    </xf>
    <xf numFmtId="9" fontId="18" fillId="0" borderId="0" xfId="6" applyFont="1" applyFill="1" applyBorder="1" applyAlignment="1">
      <alignment horizontal="left" vertical="center"/>
    </xf>
    <xf numFmtId="9" fontId="18" fillId="6" borderId="0" xfId="6" applyFont="1" applyFill="1" applyBorder="1" applyAlignment="1">
      <alignment horizontal="left" vertical="center"/>
    </xf>
    <xf numFmtId="165" fontId="43" fillId="6" borderId="0" xfId="1" applyNumberFormat="1" applyFont="1" applyFill="1" applyBorder="1" applyAlignment="1">
      <alignment vertical="top"/>
    </xf>
    <xf numFmtId="165" fontId="22" fillId="6" borderId="0" xfId="1" applyNumberFormat="1" applyFont="1" applyFill="1" applyAlignment="1">
      <alignment horizontal="left" vertical="top"/>
    </xf>
    <xf numFmtId="9" fontId="44" fillId="0" borderId="0" xfId="6" applyFont="1" applyBorder="1" applyAlignment="1">
      <alignment horizontal="left" vertical="center"/>
    </xf>
    <xf numFmtId="0" fontId="2" fillId="0" borderId="0" xfId="7" applyNumberFormat="1" applyFont="1" applyFill="1" applyBorder="1" applyAlignment="1">
      <alignment horizontal="left" vertical="top"/>
    </xf>
    <xf numFmtId="0" fontId="42" fillId="0" borderId="0" xfId="7" applyNumberFormat="1" applyFont="1" applyFill="1" applyBorder="1" applyAlignment="1">
      <alignment horizontal="left" vertical="center"/>
    </xf>
    <xf numFmtId="165" fontId="44" fillId="0" borderId="0" xfId="1" applyNumberFormat="1" applyFont="1" applyFill="1" applyBorder="1" applyAlignment="1">
      <alignment horizontal="left" vertical="center"/>
    </xf>
    <xf numFmtId="165" fontId="42" fillId="0" borderId="0" xfId="1" applyNumberFormat="1" applyFont="1" applyFill="1" applyBorder="1" applyAlignment="1">
      <alignment horizontal="left" vertical="center"/>
    </xf>
    <xf numFmtId="9" fontId="13" fillId="6" borderId="0" xfId="6" applyFont="1" applyFill="1" applyBorder="1" applyAlignment="1">
      <alignment vertical="top"/>
    </xf>
    <xf numFmtId="165" fontId="39" fillId="6" borderId="0" xfId="1" applyNumberFormat="1" applyFont="1" applyFill="1" applyAlignment="1">
      <alignment horizontal="center" vertical="center" wrapText="1"/>
    </xf>
    <xf numFmtId="165" fontId="39" fillId="6" borderId="0" xfId="1" applyNumberFormat="1" applyFont="1" applyFill="1" applyAlignment="1">
      <alignment horizontal="center" vertical="center"/>
    </xf>
    <xf numFmtId="0" fontId="40" fillId="6" borderId="0" xfId="1" applyNumberFormat="1" applyFont="1" applyFill="1" applyAlignment="1">
      <alignment horizontal="left" vertical="top" wrapText="1"/>
    </xf>
    <xf numFmtId="0" fontId="18" fillId="6" borderId="0" xfId="6" applyNumberFormat="1" applyFont="1" applyFill="1" applyBorder="1" applyAlignment="1">
      <alignment horizontal="left" vertical="center"/>
    </xf>
    <xf numFmtId="0" fontId="18" fillId="0" borderId="5" xfId="6" applyNumberFormat="1" applyFont="1" applyFill="1" applyBorder="1" applyAlignment="1">
      <alignment horizontal="left" vertical="center"/>
    </xf>
    <xf numFmtId="0" fontId="0" fillId="13" borderId="4" xfId="0" applyFill="1" applyBorder="1"/>
    <xf numFmtId="0" fontId="0" fillId="13" borderId="9" xfId="0" applyFill="1" applyBorder="1"/>
    <xf numFmtId="0" fontId="7" fillId="13" borderId="9" xfId="0" applyFont="1" applyFill="1" applyBorder="1"/>
    <xf numFmtId="44" fontId="7" fillId="13" borderId="9" xfId="0" applyNumberFormat="1" applyFont="1" applyFill="1" applyBorder="1"/>
    <xf numFmtId="0" fontId="0" fillId="13" borderId="0" xfId="0" applyFill="1"/>
    <xf numFmtId="14" fontId="18" fillId="6" borderId="0" xfId="6" applyNumberFormat="1" applyFont="1" applyFill="1" applyBorder="1" applyAlignment="1">
      <alignment horizontal="center" vertical="top"/>
    </xf>
    <xf numFmtId="9" fontId="18" fillId="6" borderId="0" xfId="6" applyFont="1" applyFill="1" applyBorder="1" applyAlignment="1">
      <alignment horizontal="left" vertical="top"/>
    </xf>
    <xf numFmtId="9" fontId="23" fillId="6" borderId="0" xfId="6" applyFont="1" applyFill="1" applyBorder="1" applyAlignment="1">
      <alignment horizontal="left" vertical="top"/>
    </xf>
    <xf numFmtId="44" fontId="40" fillId="6" borderId="0" xfId="1" applyFont="1" applyFill="1" applyAlignment="1">
      <alignment vertical="top"/>
    </xf>
    <xf numFmtId="0" fontId="1" fillId="0" borderId="8"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5" xfId="0" applyFont="1" applyBorder="1" applyAlignment="1" applyProtection="1">
      <alignment horizontal="center" vertical="top" wrapText="1"/>
      <protection locked="0"/>
    </xf>
    <xf numFmtId="0" fontId="1" fillId="0" borderId="5" xfId="2" applyNumberFormat="1" applyFont="1" applyFill="1" applyBorder="1" applyAlignment="1" applyProtection="1">
      <alignment vertical="top" wrapText="1"/>
      <protection locked="0"/>
    </xf>
    <xf numFmtId="44" fontId="1" fillId="0" borderId="5" xfId="1" applyFont="1" applyFill="1" applyBorder="1" applyAlignment="1" applyProtection="1">
      <alignment vertical="top"/>
      <protection locked="0"/>
    </xf>
    <xf numFmtId="44" fontId="1" fillId="0" borderId="5" xfId="1" applyFont="1" applyBorder="1" applyAlignment="1" applyProtection="1">
      <alignment vertical="top" wrapText="1"/>
      <protection locked="0"/>
    </xf>
    <xf numFmtId="44" fontId="3" fillId="0" borderId="5" xfId="1" applyFont="1" applyFill="1" applyBorder="1" applyAlignment="1" applyProtection="1">
      <alignment vertical="top" wrapText="1"/>
      <protection locked="0"/>
    </xf>
    <xf numFmtId="44" fontId="19" fillId="0" borderId="5" xfId="1" applyFont="1" applyFill="1" applyBorder="1" applyAlignment="1" applyProtection="1">
      <alignment vertical="top" wrapText="1"/>
      <protection locked="0"/>
    </xf>
    <xf numFmtId="0" fontId="1" fillId="0" borderId="5" xfId="1" applyNumberFormat="1" applyFont="1" applyBorder="1" applyAlignment="1" applyProtection="1">
      <alignment vertical="top" wrapText="1"/>
      <protection locked="0"/>
    </xf>
    <xf numFmtId="0" fontId="0" fillId="0" borderId="0" xfId="0" applyProtection="1">
      <protection locked="0"/>
    </xf>
    <xf numFmtId="2" fontId="5" fillId="0" borderId="0" xfId="5" applyNumberFormat="1" applyAlignment="1">
      <alignment wrapText="1"/>
    </xf>
    <xf numFmtId="0" fontId="25" fillId="13" borderId="5" xfId="0" applyFont="1" applyFill="1" applyBorder="1" applyAlignment="1">
      <alignment horizontal="left" vertical="center"/>
    </xf>
    <xf numFmtId="0" fontId="25" fillId="13" borderId="20" xfId="0" applyFont="1" applyFill="1" applyBorder="1" applyAlignment="1">
      <alignment horizontal="left" vertical="center"/>
    </xf>
    <xf numFmtId="0" fontId="1" fillId="37" borderId="5" xfId="0" applyFont="1" applyFill="1" applyBorder="1" applyAlignment="1">
      <alignment vertical="top" wrapText="1"/>
    </xf>
    <xf numFmtId="44" fontId="3" fillId="37" borderId="5" xfId="1" applyFont="1" applyFill="1" applyBorder="1" applyAlignment="1" applyProtection="1">
      <alignment vertical="top" wrapText="1"/>
    </xf>
    <xf numFmtId="44" fontId="19" fillId="37" borderId="5" xfId="1" applyFont="1" applyFill="1" applyBorder="1" applyAlignment="1" applyProtection="1">
      <alignment vertical="top" wrapText="1"/>
    </xf>
    <xf numFmtId="44" fontId="1" fillId="37" borderId="5" xfId="1" applyFont="1" applyFill="1" applyBorder="1" applyAlignment="1" applyProtection="1">
      <alignment vertical="top" wrapText="1"/>
    </xf>
    <xf numFmtId="44" fontId="3" fillId="11" borderId="5" xfId="1" applyFont="1" applyFill="1" applyBorder="1" applyAlignment="1" applyProtection="1">
      <alignment vertical="top" wrapText="1"/>
    </xf>
    <xf numFmtId="44" fontId="19" fillId="11" borderId="5" xfId="1" applyFont="1" applyFill="1" applyBorder="1" applyAlignment="1" applyProtection="1">
      <alignment vertical="top" wrapText="1"/>
    </xf>
    <xf numFmtId="44" fontId="0" fillId="13" borderId="9" xfId="0" applyNumberFormat="1" applyFill="1" applyBorder="1"/>
    <xf numFmtId="0" fontId="0" fillId="0" borderId="5" xfId="0" applyBorder="1" applyAlignment="1" applyProtection="1">
      <alignment vertical="top" wrapText="1"/>
      <protection locked="0"/>
    </xf>
    <xf numFmtId="44" fontId="1" fillId="11" borderId="5" xfId="1" applyFont="1" applyFill="1" applyBorder="1" applyAlignment="1" applyProtection="1">
      <alignment vertical="top" wrapText="1"/>
    </xf>
    <xf numFmtId="0" fontId="0" fillId="11" borderId="4" xfId="0" applyFill="1" applyBorder="1"/>
    <xf numFmtId="0" fontId="0" fillId="11" borderId="9" xfId="0" applyFill="1" applyBorder="1"/>
    <xf numFmtId="44" fontId="7" fillId="11" borderId="9" xfId="0" applyNumberFormat="1" applyFont="1" applyFill="1" applyBorder="1"/>
    <xf numFmtId="0" fontId="0" fillId="11" borderId="0" xfId="0" applyFill="1"/>
    <xf numFmtId="44" fontId="0" fillId="0" borderId="5" xfId="1" applyFont="1" applyFill="1" applyBorder="1" applyAlignment="1" applyProtection="1">
      <alignment vertical="top"/>
      <protection locked="0"/>
    </xf>
    <xf numFmtId="44" fontId="27" fillId="0" borderId="5" xfId="8" applyNumberFormat="1" applyFill="1" applyBorder="1" applyAlignment="1" applyProtection="1">
      <alignment vertical="top"/>
      <protection locked="0"/>
    </xf>
    <xf numFmtId="44" fontId="0" fillId="0" borderId="5" xfId="1" applyFont="1" applyBorder="1" applyAlignment="1" applyProtection="1">
      <alignment vertical="top" wrapText="1"/>
      <protection locked="0"/>
    </xf>
    <xf numFmtId="165" fontId="35" fillId="12" borderId="32" xfId="1" applyNumberFormat="1" applyFont="1" applyFill="1" applyBorder="1" applyAlignment="1">
      <alignment horizontal="center" vertical="top" wrapText="1"/>
    </xf>
    <xf numFmtId="0" fontId="34" fillId="0" borderId="0" xfId="0" applyFont="1"/>
    <xf numFmtId="166" fontId="0" fillId="0" borderId="0" xfId="0" applyNumberFormat="1"/>
    <xf numFmtId="0" fontId="0" fillId="6" borderId="0" xfId="0" applyFill="1" applyAlignment="1">
      <alignment horizontal="left" vertical="center" wrapText="1"/>
    </xf>
    <xf numFmtId="0" fontId="0" fillId="6" borderId="0" xfId="0" applyFill="1" applyAlignment="1">
      <alignment horizontal="left" wrapText="1"/>
    </xf>
    <xf numFmtId="44" fontId="19" fillId="11" borderId="5" xfId="1" applyFont="1" applyFill="1" applyBorder="1" applyAlignment="1">
      <alignment vertical="top" wrapText="1"/>
    </xf>
    <xf numFmtId="0" fontId="0" fillId="11" borderId="5" xfId="2" applyNumberFormat="1" applyFont="1" applyFill="1" applyBorder="1" applyAlignment="1" applyProtection="1">
      <alignment vertical="top" wrapText="1"/>
    </xf>
    <xf numFmtId="165" fontId="46" fillId="6" borderId="0" xfId="1" applyNumberFormat="1" applyFont="1" applyFill="1" applyAlignment="1">
      <alignment vertical="top"/>
    </xf>
    <xf numFmtId="0" fontId="37" fillId="35" borderId="65" xfId="0" applyFont="1" applyFill="1" applyBorder="1" applyAlignment="1">
      <alignment horizontal="center" vertical="top" wrapText="1"/>
    </xf>
    <xf numFmtId="165" fontId="4" fillId="7" borderId="33" xfId="1" applyNumberFormat="1" applyFont="1" applyFill="1" applyBorder="1" applyAlignment="1">
      <alignment horizontal="center" vertical="top" wrapText="1"/>
    </xf>
    <xf numFmtId="0" fontId="4" fillId="7" borderId="66" xfId="0" applyFont="1" applyFill="1" applyBorder="1" applyAlignment="1">
      <alignment horizontal="center" vertical="top" wrapText="1"/>
    </xf>
    <xf numFmtId="44" fontId="29" fillId="6" borderId="3" xfId="0" applyNumberFormat="1" applyFont="1" applyFill="1" applyBorder="1" applyAlignment="1">
      <alignment horizontal="left" vertical="top" wrapText="1"/>
    </xf>
    <xf numFmtId="0" fontId="31" fillId="6" borderId="0" xfId="0" applyFont="1" applyFill="1" applyAlignment="1">
      <alignment horizontal="left" vertical="top"/>
    </xf>
    <xf numFmtId="0" fontId="0" fillId="6" borderId="50" xfId="0" applyFill="1" applyBorder="1" applyAlignment="1">
      <alignment horizontal="center" vertical="top" wrapText="1"/>
    </xf>
    <xf numFmtId="0" fontId="0" fillId="6" borderId="8" xfId="0" applyFill="1" applyBorder="1" applyAlignment="1">
      <alignment horizontal="center" vertical="top" wrapText="1"/>
    </xf>
    <xf numFmtId="0" fontId="0" fillId="6" borderId="4" xfId="0" applyFill="1" applyBorder="1" applyAlignment="1">
      <alignment horizontal="center" vertical="top" wrapText="1"/>
    </xf>
    <xf numFmtId="0" fontId="0" fillId="6" borderId="35" xfId="0" applyFill="1" applyBorder="1" applyAlignment="1">
      <alignment horizontal="center" vertical="top" wrapText="1"/>
    </xf>
    <xf numFmtId="0" fontId="4" fillId="30" borderId="4" xfId="0" applyFont="1" applyFill="1" applyBorder="1" applyAlignment="1" applyProtection="1">
      <alignment horizontal="center" vertical="top" wrapText="1"/>
    </xf>
    <xf numFmtId="0" fontId="4" fillId="30" borderId="10" xfId="0" applyFont="1" applyFill="1" applyBorder="1" applyAlignment="1" applyProtection="1">
      <alignment horizontal="center" vertical="top" wrapText="1"/>
    </xf>
    <xf numFmtId="0" fontId="4" fillId="9" borderId="30" xfId="0" applyFont="1" applyFill="1" applyBorder="1" applyAlignment="1" applyProtection="1">
      <alignment horizontal="center" vertical="top" wrapText="1"/>
    </xf>
    <xf numFmtId="0" fontId="4" fillId="9" borderId="31" xfId="0" applyFont="1" applyFill="1" applyBorder="1" applyAlignment="1" applyProtection="1">
      <alignment horizontal="center" vertical="top" wrapText="1"/>
    </xf>
    <xf numFmtId="0" fontId="4" fillId="9" borderId="32" xfId="0" applyFont="1" applyFill="1" applyBorder="1" applyAlignment="1" applyProtection="1">
      <alignment horizontal="center" vertical="top" wrapText="1"/>
    </xf>
    <xf numFmtId="0" fontId="4" fillId="7" borderId="41" xfId="0" applyFont="1" applyFill="1" applyBorder="1" applyAlignment="1" applyProtection="1">
      <alignment horizontal="center" vertical="top" wrapText="1"/>
    </xf>
    <xf numFmtId="0" fontId="4" fillId="7" borderId="52" xfId="0" applyFont="1" applyFill="1" applyBorder="1" applyAlignment="1" applyProtection="1">
      <alignment horizontal="center" vertical="top" wrapText="1"/>
    </xf>
    <xf numFmtId="0" fontId="4" fillId="33" borderId="52" xfId="0" applyFont="1" applyFill="1" applyBorder="1" applyAlignment="1" applyProtection="1">
      <alignment horizontal="center" vertical="top" wrapText="1"/>
    </xf>
    <xf numFmtId="0" fontId="4" fillId="7" borderId="57" xfId="0" applyFont="1" applyFill="1" applyBorder="1" applyAlignment="1" applyProtection="1">
      <alignment horizontal="center" vertical="top" wrapText="1"/>
    </xf>
    <xf numFmtId="0" fontId="4" fillId="9" borderId="34" xfId="0" applyFont="1" applyFill="1" applyBorder="1" applyAlignment="1" applyProtection="1">
      <alignment horizontal="center" vertical="top" wrapText="1"/>
    </xf>
    <xf numFmtId="0" fontId="27" fillId="34" borderId="30" xfId="8" applyFill="1" applyBorder="1" applyAlignment="1" applyProtection="1">
      <alignment horizontal="center" vertical="top" wrapText="1"/>
    </xf>
    <xf numFmtId="0" fontId="27" fillId="34" borderId="31" xfId="8" applyFill="1" applyBorder="1" applyAlignment="1" applyProtection="1">
      <alignment horizontal="center" vertical="top" wrapText="1"/>
    </xf>
    <xf numFmtId="0" fontId="27" fillId="6" borderId="31" xfId="8" applyFill="1" applyBorder="1" applyAlignment="1" applyProtection="1">
      <alignment horizontal="center" vertical="top" wrapText="1"/>
    </xf>
    <xf numFmtId="0" fontId="0" fillId="6" borderId="25" xfId="0" applyFill="1" applyBorder="1" applyAlignment="1" applyProtection="1">
      <alignment horizontal="center" vertical="top" wrapText="1"/>
    </xf>
    <xf numFmtId="0" fontId="4" fillId="4" borderId="33" xfId="2" applyNumberFormat="1" applyFont="1" applyFill="1" applyBorder="1" applyAlignment="1" applyProtection="1">
      <alignment horizontal="center" vertical="top" wrapText="1"/>
    </xf>
    <xf numFmtId="0" fontId="10" fillId="4" borderId="31" xfId="2" applyNumberFormat="1" applyFont="1" applyFill="1" applyBorder="1" applyAlignment="1" applyProtection="1">
      <alignment horizontal="center" vertical="top" wrapText="1"/>
    </xf>
    <xf numFmtId="0" fontId="4" fillId="4" borderId="31" xfId="2" applyNumberFormat="1" applyFont="1" applyFill="1" applyBorder="1" applyAlignment="1" applyProtection="1">
      <alignment horizontal="center" vertical="top" wrapText="1"/>
    </xf>
    <xf numFmtId="0" fontId="4" fillId="4" borderId="31" xfId="0" applyFont="1" applyFill="1" applyBorder="1" applyAlignment="1" applyProtection="1">
      <alignment horizontal="center" vertical="top" wrapText="1"/>
    </xf>
    <xf numFmtId="0" fontId="4" fillId="4" borderId="32" xfId="0" applyFont="1" applyFill="1" applyBorder="1" applyAlignment="1" applyProtection="1">
      <alignment horizontal="center" vertical="top" wrapText="1"/>
    </xf>
    <xf numFmtId="0" fontId="4" fillId="4" borderId="30" xfId="0" applyFont="1" applyFill="1" applyBorder="1" applyAlignment="1" applyProtection="1">
      <alignment horizontal="center" vertical="top" wrapText="1"/>
    </xf>
    <xf numFmtId="0" fontId="4" fillId="4" borderId="34" xfId="0" applyFont="1" applyFill="1" applyBorder="1" applyAlignment="1" applyProtection="1">
      <alignment horizontal="center" vertical="top" wrapText="1"/>
    </xf>
    <xf numFmtId="0" fontId="4" fillId="7" borderId="66" xfId="0" applyFont="1" applyFill="1" applyBorder="1" applyAlignment="1" applyProtection="1">
      <alignment horizontal="center" vertical="top" wrapText="1"/>
    </xf>
    <xf numFmtId="165" fontId="4" fillId="7" borderId="30" xfId="1" applyNumberFormat="1" applyFont="1" applyFill="1" applyBorder="1" applyAlignment="1" applyProtection="1">
      <alignment horizontal="center" vertical="top" wrapText="1"/>
    </xf>
    <xf numFmtId="165" fontId="4" fillId="7" borderId="31" xfId="1" applyNumberFormat="1" applyFont="1" applyFill="1" applyBorder="1" applyAlignment="1" applyProtection="1">
      <alignment horizontal="center" vertical="top" wrapText="1"/>
    </xf>
    <xf numFmtId="165" fontId="4" fillId="7" borderId="32" xfId="1" applyNumberFormat="1" applyFont="1" applyFill="1" applyBorder="1" applyAlignment="1" applyProtection="1">
      <alignment horizontal="center" vertical="top" wrapText="1"/>
    </xf>
    <xf numFmtId="165" fontId="4" fillId="6" borderId="33" xfId="1" applyNumberFormat="1" applyFont="1" applyFill="1" applyBorder="1" applyAlignment="1" applyProtection="1">
      <alignment horizontal="center" vertical="top" wrapText="1"/>
    </xf>
    <xf numFmtId="165" fontId="35" fillId="6" borderId="31" xfId="1" applyNumberFormat="1" applyFont="1" applyFill="1" applyBorder="1" applyAlignment="1" applyProtection="1">
      <alignment horizontal="center" vertical="top" wrapText="1"/>
    </xf>
    <xf numFmtId="165" fontId="35" fillId="6" borderId="32" xfId="1" applyNumberFormat="1" applyFont="1" applyFill="1" applyBorder="1" applyAlignment="1" applyProtection="1">
      <alignment horizontal="center" vertical="top" wrapText="1"/>
    </xf>
    <xf numFmtId="14" fontId="35" fillId="12" borderId="30" xfId="1" applyNumberFormat="1" applyFont="1" applyFill="1" applyBorder="1" applyAlignment="1" applyProtection="1">
      <alignment horizontal="center" vertical="top" wrapText="1"/>
    </xf>
    <xf numFmtId="14" fontId="35" fillId="12" borderId="31" xfId="1" applyNumberFormat="1" applyFont="1" applyFill="1" applyBorder="1" applyAlignment="1" applyProtection="1">
      <alignment horizontal="center" vertical="top" wrapText="1"/>
    </xf>
    <xf numFmtId="0" fontId="10" fillId="0" borderId="0" xfId="0" applyFont="1" applyProtection="1"/>
    <xf numFmtId="0" fontId="0" fillId="38" borderId="0" xfId="0" applyFill="1"/>
    <xf numFmtId="0" fontId="0" fillId="39" borderId="0" xfId="0" applyFill="1"/>
    <xf numFmtId="0" fontId="49" fillId="0" borderId="0" xfId="0" applyFont="1"/>
    <xf numFmtId="0" fontId="50" fillId="0" borderId="0" xfId="0" applyFont="1"/>
    <xf numFmtId="0" fontId="51" fillId="0" borderId="0" xfId="0" applyFont="1"/>
    <xf numFmtId="0" fontId="52" fillId="0" borderId="0" xfId="0" applyFont="1"/>
    <xf numFmtId="0" fontId="53" fillId="0" borderId="0" xfId="0" applyFont="1"/>
    <xf numFmtId="0" fontId="54" fillId="0" borderId="0" xfId="0" applyFont="1" applyAlignment="1">
      <alignment horizontal="right" wrapText="1"/>
    </xf>
    <xf numFmtId="0" fontId="49" fillId="0" borderId="0" xfId="0" applyFont="1" applyAlignment="1">
      <alignment horizontal="left"/>
    </xf>
    <xf numFmtId="0" fontId="54" fillId="0" borderId="67" xfId="0" applyFont="1" applyBorder="1" applyAlignment="1">
      <alignment horizontal="right"/>
    </xf>
    <xf numFmtId="0" fontId="54" fillId="0" borderId="67" xfId="0" applyFont="1" applyBorder="1" applyAlignment="1">
      <alignment horizontal="right" wrapText="1"/>
    </xf>
    <xf numFmtId="3" fontId="0" fillId="0" borderId="0" xfId="0" applyNumberFormat="1"/>
    <xf numFmtId="167" fontId="0" fillId="0" borderId="0" xfId="0" applyNumberFormat="1"/>
    <xf numFmtId="0" fontId="0" fillId="0" borderId="0" xfId="0" applyAlignment="1">
      <alignment horizontal="right"/>
    </xf>
    <xf numFmtId="0" fontId="55" fillId="0" borderId="0" xfId="8" applyFont="1" applyAlignment="1" applyProtection="1"/>
    <xf numFmtId="0" fontId="1" fillId="37" borderId="5" xfId="0" applyFont="1" applyFill="1" applyBorder="1" applyAlignment="1" applyProtection="1">
      <alignment vertical="top" wrapText="1"/>
    </xf>
    <xf numFmtId="0" fontId="27" fillId="6" borderId="24" xfId="8" applyFill="1" applyBorder="1" applyAlignment="1" applyProtection="1">
      <alignment horizontal="center" vertical="top" wrapText="1"/>
    </xf>
    <xf numFmtId="0" fontId="18" fillId="0" borderId="5" xfId="6" applyNumberFormat="1" applyFont="1" applyFill="1" applyBorder="1" applyAlignment="1" applyProtection="1">
      <alignment horizontal="left" vertical="center"/>
      <protection locked="0"/>
    </xf>
    <xf numFmtId="165" fontId="8" fillId="6" borderId="0" xfId="1" applyNumberFormat="1" applyFont="1" applyFill="1" applyBorder="1" applyAlignment="1">
      <alignment horizontal="center" vertical="top" wrapText="1"/>
    </xf>
    <xf numFmtId="165" fontId="2" fillId="6" borderId="0" xfId="1" applyNumberFormat="1" applyFont="1" applyFill="1" applyBorder="1" applyAlignment="1">
      <alignment horizontal="center" vertical="top"/>
    </xf>
    <xf numFmtId="165" fontId="22" fillId="6" borderId="0" xfId="1" applyNumberFormat="1" applyFont="1" applyFill="1" applyBorder="1" applyAlignment="1">
      <alignment horizontal="center" vertical="top" wrapText="1"/>
    </xf>
    <xf numFmtId="165" fontId="22" fillId="6" borderId="0" xfId="1" applyNumberFormat="1" applyFont="1" applyFill="1" applyBorder="1" applyAlignment="1">
      <alignment horizontal="center" vertical="top"/>
    </xf>
    <xf numFmtId="165" fontId="22" fillId="6" borderId="0" xfId="1" applyNumberFormat="1" applyFont="1" applyFill="1" applyAlignment="1">
      <alignment horizontal="center" vertical="top" wrapText="1"/>
    </xf>
    <xf numFmtId="165" fontId="22" fillId="6" borderId="0" xfId="1" applyNumberFormat="1" applyFont="1" applyFill="1" applyAlignment="1">
      <alignment horizontal="center" vertical="top"/>
    </xf>
    <xf numFmtId="165" fontId="39" fillId="6" borderId="0" xfId="1" applyNumberFormat="1" applyFont="1" applyFill="1" applyAlignment="1">
      <alignment horizontal="center" vertical="top"/>
    </xf>
    <xf numFmtId="165" fontId="38" fillId="6" borderId="0" xfId="1" applyNumberFormat="1" applyFont="1" applyFill="1" applyAlignment="1">
      <alignment horizontal="center" vertical="top"/>
    </xf>
    <xf numFmtId="165" fontId="39" fillId="6" borderId="0" xfId="1" applyNumberFormat="1" applyFont="1" applyFill="1" applyAlignment="1">
      <alignment horizontal="left" vertical="top"/>
    </xf>
    <xf numFmtId="0" fontId="0" fillId="6" borderId="0" xfId="0" applyFill="1" applyAlignment="1">
      <alignment horizontal="left" vertical="center" wrapText="1"/>
    </xf>
    <xf numFmtId="0" fontId="26" fillId="6" borderId="0" xfId="0" applyFont="1" applyFill="1" applyAlignment="1">
      <alignment horizontal="left" vertical="top" wrapText="1"/>
    </xf>
    <xf numFmtId="0" fontId="0" fillId="6" borderId="0" xfId="0" applyFill="1" applyAlignment="1">
      <alignment horizontal="left" wrapText="1"/>
    </xf>
    <xf numFmtId="0" fontId="0" fillId="6" borderId="0" xfId="0" applyFill="1" applyAlignment="1">
      <alignment horizontal="left" vertical="top"/>
    </xf>
    <xf numFmtId="0" fontId="26" fillId="6" borderId="0" xfId="0" applyFont="1" applyFill="1" applyAlignment="1">
      <alignment horizontal="left" vertical="center" wrapText="1"/>
    </xf>
    <xf numFmtId="0" fontId="21" fillId="31" borderId="36" xfId="0" applyFont="1" applyFill="1" applyBorder="1" applyAlignment="1">
      <alignment horizontal="center" vertical="center" wrapText="1"/>
    </xf>
    <xf numFmtId="0" fontId="21" fillId="31" borderId="37"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20" fillId="14" borderId="37" xfId="0" applyFont="1" applyFill="1" applyBorder="1" applyAlignment="1">
      <alignment horizontal="center" vertical="center" wrapText="1"/>
    </xf>
    <xf numFmtId="0" fontId="20" fillId="14" borderId="35" xfId="0" applyFont="1" applyFill="1" applyBorder="1" applyAlignment="1">
      <alignment horizontal="center" vertical="center" wrapText="1"/>
    </xf>
    <xf numFmtId="14" fontId="9" fillId="32" borderId="23" xfId="1" applyNumberFormat="1" applyFont="1" applyFill="1" applyBorder="1" applyAlignment="1">
      <alignment horizontal="center" vertical="center" wrapText="1"/>
    </xf>
    <xf numFmtId="14" fontId="9" fillId="32" borderId="24" xfId="1" applyNumberFormat="1" applyFont="1" applyFill="1" applyBorder="1" applyAlignment="1">
      <alignment horizontal="center" vertical="center" wrapText="1"/>
    </xf>
    <xf numFmtId="165" fontId="9" fillId="15" borderId="24" xfId="1" applyNumberFormat="1" applyFont="1" applyFill="1" applyBorder="1" applyAlignment="1">
      <alignment horizontal="center" vertical="center" wrapText="1"/>
    </xf>
    <xf numFmtId="165" fontId="9" fillId="15" borderId="25" xfId="1" applyNumberFormat="1"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20" fillId="10" borderId="25" xfId="0" applyFont="1" applyFill="1" applyBorder="1" applyAlignment="1">
      <alignment horizontal="center" vertical="center" wrapText="1"/>
    </xf>
    <xf numFmtId="165" fontId="9" fillId="3" borderId="2" xfId="1" applyNumberFormat="1" applyFont="1" applyFill="1" applyBorder="1" applyAlignment="1">
      <alignment horizontal="center" vertical="center" wrapText="1"/>
    </xf>
    <xf numFmtId="165" fontId="9" fillId="3" borderId="3" xfId="1" applyNumberFormat="1" applyFont="1" applyFill="1" applyBorder="1" applyAlignment="1">
      <alignment horizontal="center" vertical="center" wrapText="1"/>
    </xf>
    <xf numFmtId="165" fontId="9" fillId="3" borderId="26" xfId="1" applyNumberFormat="1" applyFont="1" applyFill="1" applyBorder="1" applyAlignment="1">
      <alignment horizontal="center" vertical="center" wrapText="1"/>
    </xf>
    <xf numFmtId="9" fontId="13" fillId="6" borderId="0" xfId="6" applyFont="1" applyFill="1" applyBorder="1" applyAlignment="1">
      <alignment horizontal="left" vertical="top"/>
    </xf>
    <xf numFmtId="0" fontId="20" fillId="11" borderId="0" xfId="0" applyFont="1" applyFill="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0" fontId="18" fillId="14" borderId="24" xfId="0" applyFont="1" applyFill="1" applyBorder="1" applyAlignment="1">
      <alignment horizontal="center" vertical="center" wrapText="1"/>
    </xf>
    <xf numFmtId="0" fontId="18" fillId="14" borderId="25" xfId="0" applyFont="1" applyFill="1" applyBorder="1" applyAlignment="1">
      <alignment horizontal="center" vertical="center" wrapText="1"/>
    </xf>
    <xf numFmtId="0" fontId="9" fillId="15" borderId="64" xfId="0" applyFont="1" applyFill="1" applyBorder="1" applyAlignment="1">
      <alignment horizontal="center" vertical="center" wrapText="1"/>
    </xf>
    <xf numFmtId="0" fontId="9" fillId="15" borderId="24" xfId="0" applyFont="1" applyFill="1" applyBorder="1" applyAlignment="1">
      <alignment horizontal="center" vertical="center" wrapText="1"/>
    </xf>
    <xf numFmtId="0" fontId="9" fillId="15" borderId="25" xfId="0" applyFont="1" applyFill="1" applyBorder="1" applyAlignment="1">
      <alignment horizontal="center" vertical="center" wrapText="1"/>
    </xf>
    <xf numFmtId="165" fontId="18" fillId="29" borderId="23" xfId="1" applyNumberFormat="1" applyFont="1" applyFill="1" applyBorder="1" applyAlignment="1">
      <alignment horizontal="center" vertical="center" wrapText="1"/>
    </xf>
    <xf numFmtId="165" fontId="18" fillId="29" borderId="25" xfId="1" applyNumberFormat="1"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18" fillId="10" borderId="55" xfId="0" applyFont="1" applyFill="1" applyBorder="1" applyAlignment="1">
      <alignment horizontal="center" vertical="center" wrapText="1"/>
    </xf>
    <xf numFmtId="0" fontId="18" fillId="10" borderId="54" xfId="0" applyFont="1" applyFill="1" applyBorder="1" applyAlignment="1">
      <alignment horizontal="center" vertical="center" wrapText="1"/>
    </xf>
    <xf numFmtId="0" fontId="18" fillId="10" borderId="61" xfId="0" applyFont="1" applyFill="1" applyBorder="1" applyAlignment="1">
      <alignment horizontal="center" vertical="center" wrapText="1"/>
    </xf>
    <xf numFmtId="0" fontId="9" fillId="27" borderId="62" xfId="0" applyFont="1" applyFill="1" applyBorder="1" applyAlignment="1">
      <alignment horizontal="center" vertical="center" wrapText="1"/>
    </xf>
    <xf numFmtId="0" fontId="9" fillId="27" borderId="53" xfId="0" applyFont="1" applyFill="1" applyBorder="1" applyAlignment="1">
      <alignment horizontal="center" vertical="center" wrapText="1"/>
    </xf>
    <xf numFmtId="0" fontId="9" fillId="27" borderId="63" xfId="0" applyFont="1" applyFill="1" applyBorder="1" applyAlignment="1">
      <alignment horizontal="center" vertical="center" wrapText="1"/>
    </xf>
    <xf numFmtId="0" fontId="20" fillId="8" borderId="23"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0" fillId="14" borderId="24" xfId="0" applyFont="1" applyFill="1" applyBorder="1" applyAlignment="1">
      <alignment horizontal="center" vertical="center" wrapText="1"/>
    </xf>
    <xf numFmtId="0" fontId="20" fillId="14" borderId="25" xfId="0" applyFont="1" applyFill="1" applyBorder="1" applyAlignment="1">
      <alignment horizontal="center" vertical="center" wrapText="1"/>
    </xf>
    <xf numFmtId="0" fontId="20" fillId="11" borderId="23" xfId="0" applyFont="1" applyFill="1" applyBorder="1" applyAlignment="1">
      <alignment horizontal="center" vertical="center" wrapText="1"/>
    </xf>
    <xf numFmtId="0" fontId="20" fillId="11" borderId="24" xfId="0" applyFont="1" applyFill="1" applyBorder="1" applyAlignment="1">
      <alignment horizontal="center" vertical="center" wrapText="1"/>
    </xf>
    <xf numFmtId="0" fontId="20" fillId="11" borderId="25" xfId="0" applyFont="1" applyFill="1" applyBorder="1" applyAlignment="1">
      <alignment horizontal="center" vertical="center" wrapText="1"/>
    </xf>
    <xf numFmtId="0" fontId="21" fillId="31" borderId="23" xfId="0" applyFont="1" applyFill="1" applyBorder="1" applyAlignment="1">
      <alignment horizontal="center" vertical="center" wrapText="1"/>
    </xf>
    <xf numFmtId="0" fontId="21" fillId="31" borderId="25" xfId="0" applyFont="1" applyFill="1" applyBorder="1" applyAlignment="1">
      <alignment horizontal="center" vertical="center" wrapText="1"/>
    </xf>
    <xf numFmtId="14" fontId="9" fillId="32" borderId="25" xfId="1" applyNumberFormat="1" applyFont="1" applyFill="1" applyBorder="1" applyAlignment="1">
      <alignment horizontal="center" vertical="center" wrapText="1"/>
    </xf>
    <xf numFmtId="0" fontId="54" fillId="0" borderId="0" xfId="0" applyFont="1" applyAlignment="1">
      <alignment horizontal="right" wrapText="1"/>
    </xf>
    <xf numFmtId="0" fontId="54" fillId="0" borderId="67" xfId="0" applyFont="1" applyBorder="1" applyAlignment="1">
      <alignment horizontal="right" wrapText="1"/>
    </xf>
    <xf numFmtId="9" fontId="54" fillId="0" borderId="0" xfId="0" applyNumberFormat="1" applyFont="1" applyAlignment="1">
      <alignment horizontal="right" wrapText="1"/>
    </xf>
    <xf numFmtId="9" fontId="54" fillId="0" borderId="67" xfId="0" applyNumberFormat="1" applyFont="1" applyBorder="1" applyAlignment="1">
      <alignment horizontal="right" wrapText="1"/>
    </xf>
    <xf numFmtId="0" fontId="55" fillId="0" borderId="0" xfId="8" applyFont="1" applyAlignment="1" applyProtection="1"/>
    <xf numFmtId="0" fontId="48" fillId="38" borderId="0" xfId="0" applyFont="1" applyFill="1" applyAlignment="1">
      <alignment horizontal="left" vertical="center"/>
    </xf>
    <xf numFmtId="0" fontId="0" fillId="0" borderId="0" xfId="0"/>
    <xf numFmtId="0" fontId="54" fillId="0" borderId="0" xfId="9" applyFont="1" applyBorder="1" applyAlignment="1">
      <alignment horizontal="right" wrapText="1"/>
    </xf>
    <xf numFmtId="0" fontId="45" fillId="0" borderId="0" xfId="9"/>
    <xf numFmtId="0" fontId="54" fillId="0" borderId="67" xfId="0" applyFont="1" applyBorder="1" applyAlignment="1">
      <alignment horizontal="left"/>
    </xf>
    <xf numFmtId="0" fontId="49" fillId="0" borderId="67" xfId="0" applyFont="1" applyBorder="1" applyAlignment="1">
      <alignment horizontal="left"/>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10">
    <cellStyle name="Comma" xfId="2" builtinId="3"/>
    <cellStyle name="Currency" xfId="1" builtinId="4"/>
    <cellStyle name="Currency 2" xfId="7" xr:uid="{8335E888-A8EE-4868-8FC4-C2D6AF78B68F}"/>
    <cellStyle name="Heading 3" xfId="4" builtinId="18"/>
    <cellStyle name="Hyperlink" xfId="8" builtinId="8"/>
    <cellStyle name="Normal" xfId="0" builtinId="0"/>
    <cellStyle name="Normal 2" xfId="5" xr:uid="{97436E32-E47A-DD4C-8B70-0C144019D557}"/>
    <cellStyle name="Normal 3" xfId="9" xr:uid="{0916C6EF-B9B0-42AD-B290-B05BD379A432}"/>
    <cellStyle name="Percent" xfId="3" builtinId="5"/>
    <cellStyle name="Percent 2" xfId="6" xr:uid="{A8791654-99B2-4716-AF17-8DAD686422AF}"/>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C0006"/>
      <color rgb="FFFFD5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2419350</xdr:colOff>
      <xdr:row>8</xdr:row>
      <xdr:rowOff>114300</xdr:rowOff>
    </xdr:from>
    <xdr:to>
      <xdr:col>13</xdr:col>
      <xdr:colOff>292705</xdr:colOff>
      <xdr:row>9</xdr:row>
      <xdr:rowOff>3657600</xdr:rowOff>
    </xdr:to>
    <xdr:pic>
      <xdr:nvPicPr>
        <xdr:cNvPr id="2" name="Picture 1">
          <a:extLst>
            <a:ext uri="{FF2B5EF4-FFF2-40B4-BE49-F238E27FC236}">
              <a16:creationId xmlns:a16="http://schemas.microsoft.com/office/drawing/2014/main" id="{810BDDDB-DC26-478C-AA05-813C603D4B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5676900"/>
          <a:ext cx="4036030" cy="3905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552449</xdr:colOff>
      <xdr:row>0</xdr:row>
      <xdr:rowOff>0</xdr:rowOff>
    </xdr:from>
    <xdr:to>
      <xdr:col>3</xdr:col>
      <xdr:colOff>38100</xdr:colOff>
      <xdr:row>2</xdr:row>
      <xdr:rowOff>57840</xdr:rowOff>
    </xdr:to>
    <xdr:pic>
      <xdr:nvPicPr>
        <xdr:cNvPr id="7" name="Picture 1">
          <a:extLst>
            <a:ext uri="{FF2B5EF4-FFF2-40B4-BE49-F238E27FC236}">
              <a16:creationId xmlns:a16="http://schemas.microsoft.com/office/drawing/2014/main" id="{02FB5333-AC7D-4528-ACFB-83E0D92112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49" y="0"/>
          <a:ext cx="1314451" cy="1565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314324</xdr:colOff>
      <xdr:row>0</xdr:row>
      <xdr:rowOff>104775</xdr:rowOff>
    </xdr:from>
    <xdr:to>
      <xdr:col>0</xdr:col>
      <xdr:colOff>1276349</xdr:colOff>
      <xdr:row>1</xdr:row>
      <xdr:rowOff>12474</xdr:rowOff>
    </xdr:to>
    <xdr:pic>
      <xdr:nvPicPr>
        <xdr:cNvPr id="2" name="Picture 1">
          <a:extLst>
            <a:ext uri="{FF2B5EF4-FFF2-40B4-BE49-F238E27FC236}">
              <a16:creationId xmlns:a16="http://schemas.microsoft.com/office/drawing/2014/main" id="{744252A7-1057-4064-9A77-37868CACD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4" y="104775"/>
          <a:ext cx="962025" cy="1168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504826</xdr:colOff>
      <xdr:row>0</xdr:row>
      <xdr:rowOff>484279</xdr:rowOff>
    </xdr:from>
    <xdr:to>
      <xdr:col>1</xdr:col>
      <xdr:colOff>266700</xdr:colOff>
      <xdr:row>3</xdr:row>
      <xdr:rowOff>445845</xdr:rowOff>
    </xdr:to>
    <xdr:pic>
      <xdr:nvPicPr>
        <xdr:cNvPr id="2" name="Picture 1">
          <a:extLst>
            <a:ext uri="{FF2B5EF4-FFF2-40B4-BE49-F238E27FC236}">
              <a16:creationId xmlns:a16="http://schemas.microsoft.com/office/drawing/2014/main" id="{392B0E8C-1DC2-439A-BC83-7910F6A6C8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6" y="484279"/>
          <a:ext cx="1904999" cy="20157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504826</xdr:colOff>
      <xdr:row>0</xdr:row>
      <xdr:rowOff>484279</xdr:rowOff>
    </xdr:from>
    <xdr:to>
      <xdr:col>1</xdr:col>
      <xdr:colOff>266700</xdr:colOff>
      <xdr:row>3</xdr:row>
      <xdr:rowOff>449020</xdr:rowOff>
    </xdr:to>
    <xdr:pic>
      <xdr:nvPicPr>
        <xdr:cNvPr id="2" name="Picture 1">
          <a:extLst>
            <a:ext uri="{FF2B5EF4-FFF2-40B4-BE49-F238E27FC236}">
              <a16:creationId xmlns:a16="http://schemas.microsoft.com/office/drawing/2014/main" id="{1DECE344-099E-4E4C-819C-9F8B9CA47F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651" y="487454"/>
          <a:ext cx="1908174" cy="20189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504826</xdr:colOff>
      <xdr:row>0</xdr:row>
      <xdr:rowOff>484279</xdr:rowOff>
    </xdr:from>
    <xdr:to>
      <xdr:col>1</xdr:col>
      <xdr:colOff>266700</xdr:colOff>
      <xdr:row>3</xdr:row>
      <xdr:rowOff>449020</xdr:rowOff>
    </xdr:to>
    <xdr:pic>
      <xdr:nvPicPr>
        <xdr:cNvPr id="2" name="Picture 1">
          <a:extLst>
            <a:ext uri="{FF2B5EF4-FFF2-40B4-BE49-F238E27FC236}">
              <a16:creationId xmlns:a16="http://schemas.microsoft.com/office/drawing/2014/main" id="{023F5C4C-B4BA-46B5-91C2-8268E28D3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651" y="487454"/>
          <a:ext cx="1908174" cy="20189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504826</xdr:colOff>
      <xdr:row>0</xdr:row>
      <xdr:rowOff>484279</xdr:rowOff>
    </xdr:from>
    <xdr:to>
      <xdr:col>1</xdr:col>
      <xdr:colOff>266700</xdr:colOff>
      <xdr:row>3</xdr:row>
      <xdr:rowOff>445845</xdr:rowOff>
    </xdr:to>
    <xdr:pic>
      <xdr:nvPicPr>
        <xdr:cNvPr id="2" name="Picture 1">
          <a:extLst>
            <a:ext uri="{FF2B5EF4-FFF2-40B4-BE49-F238E27FC236}">
              <a16:creationId xmlns:a16="http://schemas.microsoft.com/office/drawing/2014/main" id="{F8199ADD-4365-4012-AD1C-16A2B04938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651" y="487454"/>
          <a:ext cx="1908174" cy="20157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82550</xdr:colOff>
      <xdr:row>0</xdr:row>
      <xdr:rowOff>0</xdr:rowOff>
    </xdr:from>
    <xdr:to>
      <xdr:col>1</xdr:col>
      <xdr:colOff>266700</xdr:colOff>
      <xdr:row>4</xdr:row>
      <xdr:rowOff>57150</xdr:rowOff>
    </xdr:to>
    <xdr:pic>
      <xdr:nvPicPr>
        <xdr:cNvPr id="2" name="Picture 3">
          <a:extLst>
            <a:ext uri="{FF2B5EF4-FFF2-40B4-BE49-F238E27FC236}">
              <a16:creationId xmlns:a16="http://schemas.microsoft.com/office/drawing/2014/main" id="{A09A217D-D4B5-4629-9CFA-EA0A8B1968F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0"/>
          <a:ext cx="793750"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forf01\Downloads\2033055001%20-%20lga%20indexes%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abs.gov.au/ausstats/abs@.nsf/Lookup/by%20Subject/2033.0.55.001~2016~Main%20Features~IRSAD~20" TargetMode="External"/><Relationship Id="rId2" Type="http://schemas.openxmlformats.org/officeDocument/2006/relationships/hyperlink" Target="https://www.digitalinclusionindex.org.au/" TargetMode="External"/><Relationship Id="rId1" Type="http://schemas.openxmlformats.org/officeDocument/2006/relationships/hyperlink" Target="https://geoscape.com.au/data/g-naf/" TargetMode="External"/><Relationship Id="rId5" Type="http://schemas.openxmlformats.org/officeDocument/2006/relationships/printerSettings" Target="../printerSettings/printerSettings11.bin"/><Relationship Id="rId4" Type="http://schemas.openxmlformats.org/officeDocument/2006/relationships/hyperlink" Target="https://www.abs.gov.au/ausstats/subscriber.nsf/log?openagent&amp;2033055001%20-%20lga%20indexes.xls&amp;2033.0.55.001&amp;Data%20Cubes&amp;5604C75C214CD3D0CA25825D000F91AE&amp;0&amp;2016&amp;27.03.2018&amp;Lates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sw.gov.au/disaster-recovery/natural-disaster-declarations" TargetMode="External"/><Relationship Id="rId3" Type="http://schemas.openxmlformats.org/officeDocument/2006/relationships/hyperlink" Target="https://data.gov.au/data/dataset/geocoded-national-address-file-g-naf" TargetMode="External"/><Relationship Id="rId7" Type="http://schemas.openxmlformats.org/officeDocument/2006/relationships/hyperlink" Target="https://www.digitalinclusionindex.org.au/dashboard/National.aspx" TargetMode="External"/><Relationship Id="rId12" Type="http://schemas.openxmlformats.org/officeDocument/2006/relationships/drawing" Target="../drawings/drawing4.xml"/><Relationship Id="rId2" Type="http://schemas.openxmlformats.org/officeDocument/2006/relationships/hyperlink" Target="https://data.gov.au/data/dataset/geocoded-national-address-file-g-naf" TargetMode="External"/><Relationship Id="rId1" Type="http://schemas.openxmlformats.org/officeDocument/2006/relationships/hyperlink" Target="https://data.gov.au/data/dataset/geocoded-national-address-file-g-naf" TargetMode="External"/><Relationship Id="rId6" Type="http://schemas.openxmlformats.org/officeDocument/2006/relationships/hyperlink" Target="https://roads-waterways.transport.nsw.gov.au/classification/map/" TargetMode="External"/><Relationship Id="rId11" Type="http://schemas.openxmlformats.org/officeDocument/2006/relationships/printerSettings" Target="../printerSettings/printerSettings4.bin"/><Relationship Id="rId5" Type="http://schemas.openxmlformats.org/officeDocument/2006/relationships/hyperlink" Target="https://investment.infrastructure.gov.au/files/national_land_transport_network/national-land-transport-network-corridors-road-new-south-wales.pdf" TargetMode="External"/><Relationship Id="rId10" Type="http://schemas.openxmlformats.org/officeDocument/2006/relationships/hyperlink" Target="https://roads-waterways.transport.nsw.gov.au/classification/map/" TargetMode="External"/><Relationship Id="rId4" Type="http://schemas.openxmlformats.org/officeDocument/2006/relationships/hyperlink" Target="https://data.gov.au/data/dataset/geocoded-national-address-file-g-naf" TargetMode="External"/><Relationship Id="rId9" Type="http://schemas.openxmlformats.org/officeDocument/2006/relationships/hyperlink" Target="https://www.abs.gov.au/ausstats/abs@.nsf/Lookup/by%20Subject/2033.0.55.001~2016~Main%20Features~IRSAD%20Interactive%20Map~16"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F21A-044E-4FD2-84F1-47F66713A58F}">
  <sheetPr codeName="Sheet1"/>
  <dimension ref="A1:X17"/>
  <sheetViews>
    <sheetView tabSelected="1" zoomScale="62" zoomScaleNormal="62" workbookViewId="0">
      <selection activeCell="X10" sqref="X10"/>
    </sheetView>
  </sheetViews>
  <sheetFormatPr defaultColWidth="0" defaultRowHeight="14.5" zeroHeight="1" x14ac:dyDescent="0.35"/>
  <cols>
    <col min="1" max="5" width="8.7265625" customWidth="1"/>
    <col min="6" max="6" width="15.54296875" bestFit="1" customWidth="1"/>
    <col min="7" max="7" width="37.54296875" bestFit="1" customWidth="1"/>
    <col min="8" max="24" width="8.7265625" customWidth="1"/>
    <col min="25" max="16384" width="8.7265625" hidden="1"/>
  </cols>
  <sheetData>
    <row r="1" spans="1:24" s="1" customFormat="1" ht="196.5" customHeight="1" x14ac:dyDescent="0.35">
      <c r="A1" s="373" t="s">
        <v>0</v>
      </c>
      <c r="B1" s="374"/>
      <c r="C1" s="374"/>
      <c r="D1" s="374"/>
      <c r="E1" s="374"/>
      <c r="F1" s="374"/>
      <c r="G1" s="374"/>
      <c r="H1" s="374"/>
      <c r="I1" s="374"/>
      <c r="J1" s="374"/>
      <c r="K1" s="374"/>
      <c r="L1" s="374"/>
      <c r="M1" s="374"/>
      <c r="N1" s="374"/>
      <c r="O1" s="374"/>
      <c r="P1" s="374"/>
      <c r="Q1" s="374"/>
      <c r="R1" s="374"/>
      <c r="S1" s="374"/>
      <c r="T1" s="374"/>
      <c r="U1" s="374"/>
      <c r="V1" s="374"/>
      <c r="W1" s="374"/>
      <c r="X1" s="374"/>
    </row>
    <row r="2" spans="1:24" s="1" customFormat="1" ht="35.15" customHeight="1" x14ac:dyDescent="0.35">
      <c r="A2" s="241"/>
      <c r="B2" s="228"/>
      <c r="C2" s="228"/>
      <c r="D2" s="228"/>
      <c r="E2" s="228"/>
      <c r="F2" s="245" t="s">
        <v>1</v>
      </c>
      <c r="G2" s="245" t="s">
        <v>2</v>
      </c>
      <c r="H2" s="228"/>
      <c r="I2" s="228"/>
      <c r="J2" s="228"/>
      <c r="K2" s="228"/>
      <c r="L2" s="228"/>
      <c r="M2" s="228"/>
      <c r="N2" s="228"/>
      <c r="O2" s="228"/>
      <c r="P2" s="228"/>
      <c r="Q2" s="228"/>
      <c r="R2" s="228"/>
      <c r="S2" s="228"/>
      <c r="T2" s="228"/>
      <c r="U2" s="228"/>
      <c r="V2" s="228"/>
      <c r="W2" s="228"/>
      <c r="X2" s="228"/>
    </row>
    <row r="3" spans="1:24" s="1" customFormat="1" ht="35.15" customHeight="1" x14ac:dyDescent="0.35">
      <c r="A3" s="241"/>
      <c r="B3" s="228"/>
      <c r="C3" s="228"/>
      <c r="D3" s="228"/>
      <c r="E3" s="228"/>
      <c r="F3" s="246" t="s">
        <v>3</v>
      </c>
      <c r="G3" s="246" t="s">
        <v>4</v>
      </c>
      <c r="H3" s="248"/>
      <c r="I3" s="248"/>
      <c r="J3" s="248"/>
      <c r="K3" s="228"/>
      <c r="L3" s="228"/>
      <c r="M3" s="228"/>
      <c r="N3" s="228"/>
      <c r="O3" s="228"/>
      <c r="P3" s="228"/>
      <c r="Q3" s="228"/>
      <c r="R3" s="228"/>
      <c r="S3" s="228"/>
      <c r="T3" s="228"/>
      <c r="U3" s="228"/>
      <c r="V3" s="228"/>
      <c r="W3" s="228"/>
      <c r="X3" s="228"/>
    </row>
    <row r="4" spans="1:24" s="1" customFormat="1" ht="35.15" customHeight="1" x14ac:dyDescent="0.35">
      <c r="A4" s="241"/>
      <c r="B4" s="228"/>
      <c r="C4" s="228"/>
      <c r="D4" s="228"/>
      <c r="E4" s="228"/>
      <c r="F4" s="246" t="s">
        <v>5</v>
      </c>
      <c r="G4" s="246" t="s">
        <v>6</v>
      </c>
      <c r="H4" s="248"/>
      <c r="I4" s="248"/>
      <c r="J4" s="248"/>
      <c r="K4" s="228"/>
      <c r="L4" s="228"/>
      <c r="M4" s="228"/>
      <c r="N4" s="228"/>
      <c r="O4" s="228"/>
      <c r="P4" s="228"/>
      <c r="Q4" s="228"/>
      <c r="R4" s="228"/>
      <c r="S4" s="228"/>
      <c r="T4" s="228"/>
      <c r="U4" s="228"/>
      <c r="V4" s="228"/>
      <c r="W4" s="228"/>
      <c r="X4" s="228"/>
    </row>
    <row r="5" spans="1:24" s="1" customFormat="1" ht="35.15" customHeight="1" x14ac:dyDescent="0.35">
      <c r="A5" s="241"/>
      <c r="B5" s="228"/>
      <c r="C5" s="228"/>
      <c r="D5" s="228"/>
      <c r="E5" s="228"/>
      <c r="F5" s="246" t="s">
        <v>7</v>
      </c>
      <c r="G5" s="246" t="s">
        <v>8</v>
      </c>
      <c r="H5" s="248"/>
      <c r="I5" s="248"/>
      <c r="J5" s="248"/>
      <c r="K5" s="228"/>
      <c r="L5" s="228"/>
      <c r="M5" s="228"/>
      <c r="N5" s="228"/>
      <c r="O5" s="228"/>
      <c r="P5" s="228"/>
      <c r="Q5" s="228"/>
      <c r="R5" s="228"/>
      <c r="S5" s="228"/>
      <c r="T5" s="228"/>
      <c r="U5" s="228"/>
      <c r="V5" s="228"/>
      <c r="W5" s="228"/>
      <c r="X5" s="228"/>
    </row>
    <row r="6" spans="1:24" s="1" customFormat="1" ht="35.15" customHeight="1" x14ac:dyDescent="0.35">
      <c r="A6" s="241"/>
      <c r="B6" s="228"/>
      <c r="C6" s="228"/>
      <c r="D6" s="228"/>
      <c r="E6" s="228"/>
      <c r="F6" s="246" t="s">
        <v>9</v>
      </c>
      <c r="G6" s="246" t="s">
        <v>10</v>
      </c>
      <c r="H6" s="248"/>
      <c r="I6" s="248"/>
      <c r="J6" s="248"/>
      <c r="K6" s="228"/>
      <c r="L6" s="228"/>
      <c r="M6" s="228"/>
      <c r="N6" s="228"/>
      <c r="O6" s="228"/>
      <c r="P6" s="228"/>
      <c r="Q6" s="228"/>
      <c r="R6" s="228"/>
      <c r="S6" s="228"/>
      <c r="T6" s="228"/>
      <c r="U6" s="228"/>
      <c r="V6" s="228"/>
      <c r="W6" s="228"/>
      <c r="X6" s="228"/>
    </row>
    <row r="7" spans="1:24" s="1" customFormat="1" ht="35.15" customHeight="1" x14ac:dyDescent="0.35">
      <c r="A7" s="241"/>
      <c r="B7" s="228"/>
      <c r="C7" s="228"/>
      <c r="D7" s="228"/>
      <c r="E7" s="228"/>
      <c r="F7" s="246" t="s">
        <v>11</v>
      </c>
      <c r="G7" s="246" t="s">
        <v>12</v>
      </c>
      <c r="H7" s="248"/>
      <c r="I7" s="248"/>
      <c r="J7" s="248"/>
      <c r="K7" s="228"/>
      <c r="L7" s="228"/>
      <c r="M7" s="228"/>
      <c r="N7" s="228"/>
      <c r="O7" s="228"/>
      <c r="P7" s="228"/>
      <c r="Q7" s="228"/>
      <c r="R7" s="228"/>
      <c r="S7" s="228"/>
      <c r="T7" s="228"/>
      <c r="U7" s="228"/>
      <c r="V7" s="228"/>
      <c r="W7" s="228"/>
      <c r="X7" s="228"/>
    </row>
    <row r="8" spans="1:24" s="1" customFormat="1" ht="35.15" customHeight="1" x14ac:dyDescent="0.35">
      <c r="A8" s="241"/>
      <c r="B8" s="228"/>
      <c r="C8" s="228"/>
      <c r="D8" s="228"/>
      <c r="E8" s="228"/>
      <c r="F8" s="246" t="s">
        <v>13</v>
      </c>
      <c r="G8" s="246" t="s">
        <v>14</v>
      </c>
      <c r="H8" s="248"/>
      <c r="I8" s="248"/>
      <c r="J8" s="248"/>
      <c r="K8" s="228"/>
      <c r="L8" s="228"/>
      <c r="M8" s="228"/>
      <c r="N8" s="228"/>
      <c r="O8" s="228"/>
      <c r="P8" s="228"/>
      <c r="Q8" s="228"/>
      <c r="R8" s="228"/>
      <c r="S8" s="228"/>
      <c r="T8" s="228"/>
      <c r="U8" s="228"/>
      <c r="V8" s="228"/>
      <c r="W8" s="228"/>
      <c r="X8" s="228"/>
    </row>
    <row r="9" spans="1:24" s="1" customFormat="1" ht="28.5" customHeight="1" x14ac:dyDescent="0.35">
      <c r="A9" s="241"/>
      <c r="B9" s="228"/>
      <c r="C9" s="228"/>
      <c r="D9" s="228"/>
      <c r="E9" s="228"/>
      <c r="F9" s="228"/>
      <c r="G9" s="228"/>
      <c r="H9" s="228"/>
      <c r="I9" s="228"/>
      <c r="J9" s="228"/>
      <c r="K9" s="228"/>
      <c r="L9" s="228"/>
      <c r="M9" s="228"/>
      <c r="N9" s="228"/>
      <c r="O9" s="228"/>
      <c r="P9" s="228"/>
      <c r="Q9" s="228"/>
      <c r="R9" s="228"/>
      <c r="S9" s="228"/>
      <c r="T9" s="228"/>
      <c r="U9" s="228"/>
      <c r="V9" s="228"/>
      <c r="W9" s="228"/>
      <c r="X9" s="228"/>
    </row>
    <row r="10" spans="1:24" s="1" customFormat="1" ht="293.25" customHeight="1" x14ac:dyDescent="0.35">
      <c r="A10" s="15"/>
      <c r="B10" s="15"/>
      <c r="C10" s="15"/>
      <c r="D10" s="15"/>
      <c r="E10" s="15"/>
      <c r="F10" s="15"/>
      <c r="G10" s="15"/>
      <c r="H10" s="15"/>
      <c r="I10" s="15"/>
      <c r="J10" s="15"/>
      <c r="K10" s="15"/>
      <c r="L10" s="15"/>
      <c r="M10" s="15"/>
      <c r="N10" s="15"/>
      <c r="O10" s="15"/>
      <c r="P10" s="15"/>
      <c r="Q10" s="15"/>
      <c r="R10" s="15"/>
      <c r="S10" s="15"/>
      <c r="T10" s="15"/>
      <c r="U10" s="15"/>
      <c r="V10" s="15"/>
      <c r="W10" s="15"/>
      <c r="X10" s="15"/>
    </row>
    <row r="11" spans="1:24" ht="15.75" customHeight="1" x14ac:dyDescent="0.35">
      <c r="A11" s="371" t="s">
        <v>15</v>
      </c>
      <c r="B11" s="372"/>
      <c r="C11" s="372"/>
      <c r="D11" s="372"/>
      <c r="E11" s="372"/>
      <c r="F11" s="372"/>
      <c r="G11" s="372"/>
      <c r="H11" s="372"/>
      <c r="I11" s="372"/>
      <c r="J11" s="372"/>
      <c r="K11" s="372"/>
      <c r="L11" s="372"/>
      <c r="M11" s="372"/>
      <c r="N11" s="372"/>
      <c r="O11" s="372"/>
      <c r="P11" s="372"/>
      <c r="Q11" s="372"/>
      <c r="R11" s="372"/>
      <c r="S11" s="372"/>
      <c r="T11" s="372"/>
      <c r="U11" s="372"/>
      <c r="V11" s="372"/>
      <c r="W11" s="372"/>
      <c r="X11" s="372"/>
    </row>
    <row r="12" spans="1:24" ht="15.75" customHeight="1" x14ac:dyDescent="0.3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row>
    <row r="13" spans="1:24" ht="15.75" customHeight="1" x14ac:dyDescent="0.3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row>
    <row r="14" spans="1:24" ht="15.75" customHeight="1" x14ac:dyDescent="0.3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row>
    <row r="15" spans="1:24" ht="15.75" customHeight="1" x14ac:dyDescent="0.35">
      <c r="A15" s="372"/>
      <c r="B15" s="372"/>
      <c r="C15" s="372"/>
      <c r="D15" s="372"/>
      <c r="E15" s="372"/>
      <c r="F15" s="372"/>
      <c r="G15" s="372"/>
      <c r="H15" s="372"/>
      <c r="I15" s="372"/>
      <c r="J15" s="372"/>
      <c r="K15" s="372"/>
      <c r="L15" s="372"/>
      <c r="M15" s="372"/>
      <c r="N15" s="372"/>
      <c r="O15" s="372"/>
      <c r="P15" s="372"/>
      <c r="Q15" s="372"/>
      <c r="R15" s="372"/>
      <c r="S15" s="372"/>
      <c r="T15" s="372"/>
      <c r="U15" s="372"/>
      <c r="V15" s="372"/>
      <c r="W15" s="372"/>
      <c r="X15" s="372"/>
    </row>
    <row r="16" spans="1:24" ht="15.5" x14ac:dyDescent="0.35">
      <c r="A16" s="15"/>
      <c r="B16" s="15"/>
      <c r="C16" s="15"/>
      <c r="D16" s="15"/>
      <c r="E16" s="15"/>
      <c r="F16" s="15"/>
      <c r="G16" s="15"/>
      <c r="H16" s="15"/>
      <c r="I16" s="15"/>
      <c r="J16" s="15"/>
      <c r="K16" s="15"/>
      <c r="L16" s="15"/>
      <c r="M16" s="15"/>
      <c r="N16" s="15"/>
      <c r="O16" s="15"/>
      <c r="P16" s="15"/>
      <c r="Q16" s="15"/>
      <c r="R16" s="15"/>
      <c r="S16" s="15"/>
      <c r="T16" s="15"/>
      <c r="U16" s="15"/>
      <c r="V16" s="15"/>
      <c r="W16" s="15"/>
      <c r="X16" s="15"/>
    </row>
    <row r="17" spans="1:24" ht="15.5" x14ac:dyDescent="0.35">
      <c r="A17" s="15"/>
      <c r="B17" s="15"/>
      <c r="C17" s="15"/>
      <c r="D17" s="15"/>
      <c r="E17" s="15"/>
      <c r="F17" s="15"/>
      <c r="G17" s="15"/>
      <c r="H17" s="15"/>
      <c r="I17" s="15"/>
      <c r="J17" s="15"/>
      <c r="K17" s="15"/>
      <c r="L17" s="15"/>
      <c r="M17" s="15"/>
      <c r="N17" s="15"/>
      <c r="O17" s="15"/>
      <c r="P17" s="15"/>
      <c r="Q17" s="15"/>
      <c r="R17" s="15"/>
      <c r="S17" s="15"/>
      <c r="T17" s="15"/>
      <c r="U17" s="15"/>
      <c r="V17" s="15"/>
      <c r="W17" s="15"/>
      <c r="X17" s="15"/>
    </row>
  </sheetData>
  <sheetProtection algorithmName="SHA-512" hashValue="5gEDYo4+9i9nlh4TbagzOGBdkvmWoTXLCtVicntRKc3D/o9DqEPHGCLW6tyTDdy0+/1sPQiPBaJD7l817Tb/Zw==" saltValue="qE8bZ5766MxYyRVsmcEL6w==" spinCount="100000" sheet="1" objects="1" scenarios="1"/>
  <mergeCells count="2">
    <mergeCell ref="A11:X15"/>
    <mergeCell ref="A1:X1"/>
  </mergeCells>
  <phoneticPr fontId="28"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C8AC-9C4E-924D-8C11-1592C2E072A7}">
  <sheetPr codeName="Sheet3"/>
  <dimension ref="A1:F441"/>
  <sheetViews>
    <sheetView zoomScaleNormal="100" workbookViewId="0">
      <pane xSplit="1" ySplit="1" topLeftCell="B2" activePane="bottomRight" state="frozen"/>
      <selection pane="topRight" activeCell="B1" sqref="B1"/>
      <selection pane="bottomLeft" activeCell="A2" sqref="A2"/>
      <selection pane="bottomRight" activeCell="A4" sqref="A4:XFD4"/>
    </sheetView>
  </sheetViews>
  <sheetFormatPr defaultColWidth="18.26953125" defaultRowHeight="13" x14ac:dyDescent="0.3"/>
  <cols>
    <col min="1" max="1" width="35.7265625" style="7" customWidth="1"/>
    <col min="2" max="3" width="36" style="3" customWidth="1"/>
    <col min="4" max="16384" width="18.26953125" style="2"/>
  </cols>
  <sheetData>
    <row r="1" spans="1:6" s="3" customFormat="1" ht="23.25" customHeight="1" thickBot="1" x14ac:dyDescent="0.35">
      <c r="A1" s="6" t="s">
        <v>329</v>
      </c>
      <c r="B1" s="4" t="s">
        <v>330</v>
      </c>
      <c r="C1" s="6" t="s">
        <v>331</v>
      </c>
      <c r="D1" s="6" t="s">
        <v>332</v>
      </c>
      <c r="E1" s="3" t="s">
        <v>333</v>
      </c>
      <c r="F1" s="3" t="s">
        <v>642</v>
      </c>
    </row>
    <row r="2" spans="1:6" s="3" customFormat="1" x14ac:dyDescent="0.3">
      <c r="A2" s="7" t="s">
        <v>541</v>
      </c>
      <c r="B2" s="286" t="s">
        <v>542</v>
      </c>
      <c r="C2" s="2" t="s">
        <v>475</v>
      </c>
      <c r="D2" s="2" t="s">
        <v>476</v>
      </c>
      <c r="E2" s="7" t="str">
        <f t="shared" ref="E2:E33" si="0">A2</f>
        <v>Yass Valley Council</v>
      </c>
      <c r="F2" s="3">
        <v>10</v>
      </c>
    </row>
    <row r="3" spans="1:6" ht="26" x14ac:dyDescent="0.3">
      <c r="A3" s="7" t="s">
        <v>537</v>
      </c>
      <c r="B3" s="286" t="s">
        <v>538</v>
      </c>
      <c r="C3" s="2" t="s">
        <v>1215</v>
      </c>
      <c r="D3" s="2" t="s">
        <v>539</v>
      </c>
      <c r="E3" s="7" t="str">
        <f t="shared" si="0"/>
        <v>Wingecarribee Shire Council</v>
      </c>
      <c r="F3" s="3">
        <v>9</v>
      </c>
    </row>
    <row r="4" spans="1:6" ht="26" x14ac:dyDescent="0.3">
      <c r="A4" s="7" t="s">
        <v>535</v>
      </c>
      <c r="B4" s="286" t="s">
        <v>536</v>
      </c>
      <c r="C4" s="2" t="s">
        <v>346</v>
      </c>
      <c r="D4" s="2" t="s">
        <v>375</v>
      </c>
      <c r="E4" s="7" t="str">
        <f t="shared" si="0"/>
        <v>Wentworth Shire Council</v>
      </c>
      <c r="F4" s="3">
        <v>4</v>
      </c>
    </row>
    <row r="5" spans="1:6" x14ac:dyDescent="0.3">
      <c r="A5" s="7" t="s">
        <v>533</v>
      </c>
      <c r="B5" s="286" t="s">
        <v>534</v>
      </c>
      <c r="C5" s="2" t="s">
        <v>362</v>
      </c>
      <c r="D5" s="2" t="s">
        <v>349</v>
      </c>
      <c r="E5" s="7" t="str">
        <f t="shared" si="0"/>
        <v>Weddin Shire Council</v>
      </c>
      <c r="F5" s="3">
        <v>5</v>
      </c>
    </row>
    <row r="6" spans="1:6" ht="26" x14ac:dyDescent="0.3">
      <c r="A6" s="7" t="s">
        <v>531</v>
      </c>
      <c r="B6" s="286" t="s">
        <v>532</v>
      </c>
      <c r="C6" s="2" t="s">
        <v>1214</v>
      </c>
      <c r="D6" s="2" t="s">
        <v>368</v>
      </c>
      <c r="E6" s="7" t="str">
        <f t="shared" si="0"/>
        <v>Warrumbungle Shire Council</v>
      </c>
      <c r="F6" s="3">
        <v>2</v>
      </c>
    </row>
    <row r="7" spans="1:6" x14ac:dyDescent="0.3">
      <c r="A7" s="7" t="s">
        <v>529</v>
      </c>
      <c r="B7" s="286" t="s">
        <v>530</v>
      </c>
      <c r="C7" s="2" t="s">
        <v>367</v>
      </c>
      <c r="D7" s="2" t="s">
        <v>368</v>
      </c>
      <c r="E7" s="7" t="str">
        <f t="shared" si="0"/>
        <v>Warren Shire Council</v>
      </c>
      <c r="F7" s="3">
        <v>4</v>
      </c>
    </row>
    <row r="8" spans="1:6" x14ac:dyDescent="0.3">
      <c r="A8" s="7" t="s">
        <v>527</v>
      </c>
      <c r="B8" s="286" t="s">
        <v>528</v>
      </c>
      <c r="C8" s="2" t="s">
        <v>367</v>
      </c>
      <c r="D8" s="2" t="s">
        <v>368</v>
      </c>
      <c r="E8" s="7" t="str">
        <f t="shared" si="0"/>
        <v>Walgett Shire Council</v>
      </c>
      <c r="F8" s="3">
        <v>1</v>
      </c>
    </row>
    <row r="9" spans="1:6" x14ac:dyDescent="0.3">
      <c r="A9" s="7" t="s">
        <v>525</v>
      </c>
      <c r="B9" s="286" t="s">
        <v>526</v>
      </c>
      <c r="C9" s="2" t="s">
        <v>414</v>
      </c>
      <c r="D9" s="2" t="s">
        <v>340</v>
      </c>
      <c r="E9" s="7" t="str">
        <f t="shared" si="0"/>
        <v>Walcha Council</v>
      </c>
      <c r="F9" s="3">
        <v>6</v>
      </c>
    </row>
    <row r="10" spans="1:6" ht="26" x14ac:dyDescent="0.3">
      <c r="A10" s="7" t="s">
        <v>523</v>
      </c>
      <c r="B10" s="286" t="s">
        <v>524</v>
      </c>
      <c r="C10" s="2" t="s">
        <v>417</v>
      </c>
      <c r="D10" s="2" t="s">
        <v>336</v>
      </c>
      <c r="E10" s="7" t="str">
        <f t="shared" si="0"/>
        <v>Wagga Wagga City Council</v>
      </c>
      <c r="F10" s="3">
        <v>7</v>
      </c>
    </row>
    <row r="11" spans="1:6" x14ac:dyDescent="0.3">
      <c r="A11" s="7" t="s">
        <v>521</v>
      </c>
      <c r="B11" s="286" t="s">
        <v>522</v>
      </c>
      <c r="C11" s="2" t="s">
        <v>339</v>
      </c>
      <c r="D11" s="2" t="s">
        <v>340</v>
      </c>
      <c r="E11" s="7" t="str">
        <f t="shared" si="0"/>
        <v>Uralla Shire Council</v>
      </c>
      <c r="F11" s="3">
        <v>6</v>
      </c>
    </row>
    <row r="12" spans="1:6" ht="26" x14ac:dyDescent="0.3">
      <c r="A12" s="7" t="s">
        <v>519</v>
      </c>
      <c r="B12" s="286" t="s">
        <v>520</v>
      </c>
      <c r="C12" s="2" t="s">
        <v>412</v>
      </c>
      <c r="D12" s="2" t="s">
        <v>389</v>
      </c>
      <c r="E12" s="7" t="str">
        <f t="shared" si="0"/>
        <v>Upper Hunter Shire Council</v>
      </c>
      <c r="F12" s="3">
        <v>5</v>
      </c>
    </row>
    <row r="13" spans="1:6" x14ac:dyDescent="0.3">
      <c r="A13" s="7" t="s">
        <v>517</v>
      </c>
      <c r="B13" s="286" t="s">
        <v>518</v>
      </c>
      <c r="C13" s="2" t="s">
        <v>1213</v>
      </c>
      <c r="D13" s="2" t="s">
        <v>343</v>
      </c>
      <c r="E13" s="7" t="str">
        <f t="shared" si="0"/>
        <v>Tweed Shire Council</v>
      </c>
      <c r="F13" s="3">
        <v>5</v>
      </c>
    </row>
    <row r="14" spans="1:6" ht="26" x14ac:dyDescent="0.3">
      <c r="A14" s="7" t="s">
        <v>515</v>
      </c>
      <c r="B14" s="286" t="s">
        <v>516</v>
      </c>
      <c r="C14" s="2" t="s">
        <v>399</v>
      </c>
      <c r="D14" s="2" t="s">
        <v>340</v>
      </c>
      <c r="E14" s="7" t="str">
        <f t="shared" si="0"/>
        <v>Tenterfield Shire Council</v>
      </c>
      <c r="F14" s="3">
        <v>2</v>
      </c>
    </row>
    <row r="15" spans="1:6" x14ac:dyDescent="0.3">
      <c r="A15" s="7" t="s">
        <v>513</v>
      </c>
      <c r="B15" s="286" t="s">
        <v>514</v>
      </c>
      <c r="C15" s="2" t="s">
        <v>362</v>
      </c>
      <c r="D15" s="2" t="s">
        <v>336</v>
      </c>
      <c r="E15" s="7" t="str">
        <f t="shared" si="0"/>
        <v>Temora Shire Council</v>
      </c>
      <c r="F15" s="3">
        <v>4</v>
      </c>
    </row>
    <row r="16" spans="1:6" ht="26" x14ac:dyDescent="0.3">
      <c r="A16" s="7" t="s">
        <v>512</v>
      </c>
      <c r="B16" s="286" t="s">
        <v>414</v>
      </c>
      <c r="C16" s="2" t="s">
        <v>414</v>
      </c>
      <c r="D16" s="2" t="s">
        <v>414</v>
      </c>
      <c r="E16" s="7" t="str">
        <f t="shared" si="0"/>
        <v>Tamworth Regional Council</v>
      </c>
      <c r="F16" s="3">
        <v>5</v>
      </c>
    </row>
    <row r="17" spans="1:6" x14ac:dyDescent="0.3">
      <c r="A17" s="7" t="s">
        <v>511</v>
      </c>
      <c r="B17" s="286" t="s">
        <v>509</v>
      </c>
      <c r="C17" s="2" t="s">
        <v>1212</v>
      </c>
      <c r="D17" s="2" t="s">
        <v>456</v>
      </c>
      <c r="E17" s="7" t="str">
        <f t="shared" si="0"/>
        <v>Snowy Valleys Council</v>
      </c>
      <c r="F17" s="3">
        <v>7</v>
      </c>
    </row>
    <row r="18" spans="1:6" ht="26" x14ac:dyDescent="0.3">
      <c r="A18" s="7" t="s">
        <v>508</v>
      </c>
      <c r="B18" s="286" t="s">
        <v>509</v>
      </c>
      <c r="C18" s="2" t="s">
        <v>353</v>
      </c>
      <c r="D18" s="2" t="s">
        <v>510</v>
      </c>
      <c r="E18" s="7" t="str">
        <f t="shared" si="0"/>
        <v>Snowy Monaro Regional Council</v>
      </c>
      <c r="F18" s="3">
        <v>7</v>
      </c>
    </row>
    <row r="19" spans="1:6" x14ac:dyDescent="0.3">
      <c r="A19" s="7" t="s">
        <v>506</v>
      </c>
      <c r="B19" s="286" t="s">
        <v>507</v>
      </c>
      <c r="C19" s="2" t="s">
        <v>1211</v>
      </c>
      <c r="D19" s="2" t="s">
        <v>389</v>
      </c>
      <c r="E19" s="7" t="str">
        <f t="shared" si="0"/>
        <v>Singleton Council</v>
      </c>
      <c r="F19" s="3">
        <v>7</v>
      </c>
    </row>
    <row r="20" spans="1:6" ht="26" x14ac:dyDescent="0.3">
      <c r="A20" s="7" t="s">
        <v>504</v>
      </c>
      <c r="B20" s="286" t="s">
        <v>505</v>
      </c>
      <c r="C20" s="2" t="s">
        <v>1210</v>
      </c>
      <c r="D20" s="2" t="s">
        <v>352</v>
      </c>
      <c r="E20" s="7" t="str">
        <f t="shared" si="0"/>
        <v>Shoalhaven City Council</v>
      </c>
      <c r="F20" s="3">
        <v>4</v>
      </c>
    </row>
    <row r="21" spans="1:6" ht="26" x14ac:dyDescent="0.3">
      <c r="A21" s="7" t="s">
        <v>502</v>
      </c>
      <c r="B21" s="286" t="s">
        <v>503</v>
      </c>
      <c r="C21" s="2" t="s">
        <v>1209</v>
      </c>
      <c r="D21" s="2" t="s">
        <v>497</v>
      </c>
      <c r="E21" s="7" t="str">
        <f t="shared" si="0"/>
        <v>Shellharbour City Council</v>
      </c>
      <c r="F21" s="3">
        <v>5</v>
      </c>
    </row>
    <row r="22" spans="1:6" ht="26" x14ac:dyDescent="0.3">
      <c r="A22" s="7" t="s">
        <v>500</v>
      </c>
      <c r="B22" s="286" t="s">
        <v>501</v>
      </c>
      <c r="C22" s="2" t="s">
        <v>391</v>
      </c>
      <c r="D22" s="2" t="s">
        <v>343</v>
      </c>
      <c r="E22" s="7" t="str">
        <f t="shared" si="0"/>
        <v>Richmond Valley Council</v>
      </c>
      <c r="F22" s="3">
        <v>2</v>
      </c>
    </row>
    <row r="23" spans="1:6" ht="26" x14ac:dyDescent="0.3">
      <c r="A23" s="7" t="s">
        <v>498</v>
      </c>
      <c r="B23" s="286" t="s">
        <v>499</v>
      </c>
      <c r="C23" s="2" t="s">
        <v>353</v>
      </c>
      <c r="D23" s="2" t="s">
        <v>476</v>
      </c>
      <c r="E23" s="7" t="str">
        <f t="shared" si="0"/>
        <v>Queanbeyan-Palerang Regional Council</v>
      </c>
      <c r="F23" s="3">
        <v>9</v>
      </c>
    </row>
    <row r="24" spans="1:6" x14ac:dyDescent="0.3">
      <c r="A24" s="5" t="s">
        <v>448</v>
      </c>
      <c r="B24" s="286" t="s">
        <v>447</v>
      </c>
      <c r="C24" s="2" t="s">
        <v>1208</v>
      </c>
      <c r="D24" s="2" t="s">
        <v>357</v>
      </c>
      <c r="E24" s="7" t="str">
        <f t="shared" si="0"/>
        <v>Port Stephens Council</v>
      </c>
      <c r="F24" s="3">
        <v>5</v>
      </c>
    </row>
    <row r="25" spans="1:6" ht="26" x14ac:dyDescent="0.3">
      <c r="A25" s="5" t="s">
        <v>446</v>
      </c>
      <c r="B25" s="286" t="s">
        <v>447</v>
      </c>
      <c r="C25" s="2" t="s">
        <v>1207</v>
      </c>
      <c r="D25" s="2" t="s">
        <v>357</v>
      </c>
      <c r="E25" s="7" t="str">
        <f t="shared" si="0"/>
        <v>Port Macquarie-Hastings Council</v>
      </c>
      <c r="F25" s="3">
        <v>5</v>
      </c>
    </row>
    <row r="26" spans="1:6" x14ac:dyDescent="0.3">
      <c r="A26" s="5" t="s">
        <v>444</v>
      </c>
      <c r="B26" s="286" t="s">
        <v>445</v>
      </c>
      <c r="C26" s="2" t="s">
        <v>380</v>
      </c>
      <c r="D26" s="2" t="s">
        <v>349</v>
      </c>
      <c r="E26" s="7" t="str">
        <f t="shared" si="0"/>
        <v>Parkes Shire Council</v>
      </c>
      <c r="F26" s="3">
        <v>3</v>
      </c>
    </row>
    <row r="27" spans="1:6" ht="26" x14ac:dyDescent="0.3">
      <c r="A27" s="5" t="s">
        <v>443</v>
      </c>
      <c r="B27" s="286" t="s">
        <v>380</v>
      </c>
      <c r="C27" s="2" t="s">
        <v>380</v>
      </c>
      <c r="D27" s="2" t="s">
        <v>349</v>
      </c>
      <c r="E27" s="7" t="str">
        <f t="shared" si="0"/>
        <v>Orange City Council, City of Orange</v>
      </c>
      <c r="F27" s="3">
        <v>6</v>
      </c>
    </row>
    <row r="28" spans="1:6" x14ac:dyDescent="0.3">
      <c r="A28" s="5" t="s">
        <v>441</v>
      </c>
      <c r="B28" s="286" t="s">
        <v>442</v>
      </c>
      <c r="C28" s="2" t="s">
        <v>348</v>
      </c>
      <c r="D28" s="2" t="s">
        <v>349</v>
      </c>
      <c r="E28" s="7" t="str">
        <f t="shared" si="0"/>
        <v>Oberon Council</v>
      </c>
      <c r="F28" s="3">
        <v>5</v>
      </c>
    </row>
    <row r="29" spans="1:6" ht="12.75" customHeight="1" x14ac:dyDescent="0.3">
      <c r="A29" s="5" t="s">
        <v>439</v>
      </c>
      <c r="B29" s="286" t="s">
        <v>440</v>
      </c>
      <c r="C29" s="2" t="s">
        <v>425</v>
      </c>
      <c r="D29" s="2" t="s">
        <v>368</v>
      </c>
      <c r="E29" s="7" t="str">
        <f t="shared" si="0"/>
        <v>Narromine Shire Council</v>
      </c>
      <c r="F29" s="3">
        <v>3</v>
      </c>
    </row>
    <row r="30" spans="1:6" ht="26" x14ac:dyDescent="0.3">
      <c r="A30" s="5" t="s">
        <v>437</v>
      </c>
      <c r="B30" s="286" t="s">
        <v>438</v>
      </c>
      <c r="C30" s="2" t="s">
        <v>362</v>
      </c>
      <c r="D30" s="2" t="s">
        <v>336</v>
      </c>
      <c r="E30" s="7" t="str">
        <f t="shared" si="0"/>
        <v>Narrandera Shire Council</v>
      </c>
      <c r="F30" s="3">
        <v>3</v>
      </c>
    </row>
    <row r="31" spans="1:6" x14ac:dyDescent="0.3">
      <c r="A31" s="5" t="s">
        <v>435</v>
      </c>
      <c r="B31" s="286" t="s">
        <v>436</v>
      </c>
      <c r="C31" s="2" t="s">
        <v>367</v>
      </c>
      <c r="D31" s="2" t="s">
        <v>413</v>
      </c>
      <c r="E31" s="7" t="str">
        <f t="shared" si="0"/>
        <v>Narrabri Shire Council</v>
      </c>
      <c r="F31" s="3">
        <v>4</v>
      </c>
    </row>
    <row r="32" spans="1:6" ht="26" x14ac:dyDescent="0.3">
      <c r="A32" s="5" t="s">
        <v>433</v>
      </c>
      <c r="B32" s="286" t="s">
        <v>434</v>
      </c>
      <c r="C32" s="2" t="s">
        <v>356</v>
      </c>
      <c r="D32" s="2" t="s">
        <v>357</v>
      </c>
      <c r="E32" s="7" t="str">
        <f t="shared" si="0"/>
        <v>Nambucca Valley Council</v>
      </c>
      <c r="F32" s="3">
        <v>2</v>
      </c>
    </row>
    <row r="33" spans="1:6" ht="26" x14ac:dyDescent="0.3">
      <c r="A33" s="5" t="s">
        <v>431</v>
      </c>
      <c r="B33" s="286" t="s">
        <v>432</v>
      </c>
      <c r="C33" s="2" t="s">
        <v>412</v>
      </c>
      <c r="D33" s="2" t="s">
        <v>389</v>
      </c>
      <c r="E33" s="7" t="str">
        <f t="shared" si="0"/>
        <v>Muswellbrook Shire Council</v>
      </c>
      <c r="F33" s="3">
        <v>3</v>
      </c>
    </row>
    <row r="34" spans="1:6" ht="26" x14ac:dyDescent="0.3">
      <c r="A34" s="5" t="s">
        <v>429</v>
      </c>
      <c r="B34" s="286" t="s">
        <v>430</v>
      </c>
      <c r="C34" s="2" t="s">
        <v>1206</v>
      </c>
      <c r="D34" s="2" t="s">
        <v>336</v>
      </c>
      <c r="E34" s="7" t="str">
        <f t="shared" ref="E34:E65" si="1">A34</f>
        <v>Murrumbidgee Council</v>
      </c>
      <c r="F34" s="3">
        <v>5</v>
      </c>
    </row>
    <row r="35" spans="1:6" x14ac:dyDescent="0.3">
      <c r="A35" s="5" t="s">
        <v>428</v>
      </c>
      <c r="B35" s="286" t="s">
        <v>346</v>
      </c>
      <c r="C35" s="2" t="s">
        <v>346</v>
      </c>
      <c r="D35" s="2" t="s">
        <v>336</v>
      </c>
      <c r="E35" s="7" t="str">
        <f t="shared" si="1"/>
        <v>Murray River Council</v>
      </c>
      <c r="F35" s="3">
        <v>6</v>
      </c>
    </row>
    <row r="36" spans="1:6" ht="26" x14ac:dyDescent="0.3">
      <c r="A36" s="5" t="s">
        <v>426</v>
      </c>
      <c r="B36" s="286" t="s">
        <v>427</v>
      </c>
      <c r="C36" s="2" t="s">
        <v>339</v>
      </c>
      <c r="D36" s="2" t="s">
        <v>413</v>
      </c>
      <c r="E36" s="7" t="str">
        <f t="shared" si="1"/>
        <v>Moree Plains Shire Council</v>
      </c>
      <c r="F36" s="3">
        <v>3</v>
      </c>
    </row>
    <row r="37" spans="1:6" ht="26" x14ac:dyDescent="0.3">
      <c r="A37" s="5" t="s">
        <v>423</v>
      </c>
      <c r="B37" s="286" t="s">
        <v>424</v>
      </c>
      <c r="C37" s="2" t="s">
        <v>1203</v>
      </c>
      <c r="D37" s="2" t="s">
        <v>349</v>
      </c>
      <c r="E37" s="7" t="str">
        <f t="shared" si="1"/>
        <v>Mid-Western Regional Council</v>
      </c>
      <c r="F37" s="3">
        <v>4</v>
      </c>
    </row>
    <row r="38" spans="1:6" x14ac:dyDescent="0.3">
      <c r="A38" s="5" t="s">
        <v>420</v>
      </c>
      <c r="B38" s="286" t="s">
        <v>421</v>
      </c>
      <c r="C38" s="2" t="s">
        <v>1202</v>
      </c>
      <c r="D38" s="2" t="s">
        <v>357</v>
      </c>
      <c r="E38" s="7" t="str">
        <f t="shared" si="1"/>
        <v>Mid-Coast Council</v>
      </c>
      <c r="F38" s="3">
        <v>2</v>
      </c>
    </row>
    <row r="39" spans="1:6" x14ac:dyDescent="0.3">
      <c r="A39" s="5" t="s">
        <v>418</v>
      </c>
      <c r="B39" s="286" t="s">
        <v>419</v>
      </c>
      <c r="C39" s="2" t="s">
        <v>419</v>
      </c>
      <c r="D39" s="2" t="s">
        <v>389</v>
      </c>
      <c r="E39" s="7" t="str">
        <f t="shared" si="1"/>
        <v>Maitland City Council</v>
      </c>
      <c r="F39" s="3">
        <v>6</v>
      </c>
    </row>
    <row r="40" spans="1:6" x14ac:dyDescent="0.3">
      <c r="A40" s="5" t="s">
        <v>415</v>
      </c>
      <c r="B40" s="286" t="s">
        <v>416</v>
      </c>
      <c r="C40" s="2" t="s">
        <v>417</v>
      </c>
      <c r="D40" s="2" t="s">
        <v>416</v>
      </c>
      <c r="E40" s="7" t="str">
        <f t="shared" si="1"/>
        <v>Lockhart Shire Council</v>
      </c>
      <c r="F40" s="3">
        <v>6</v>
      </c>
    </row>
    <row r="41" spans="1:6" ht="26" x14ac:dyDescent="0.3">
      <c r="A41" s="5" t="s">
        <v>410</v>
      </c>
      <c r="B41" s="286" t="s">
        <v>411</v>
      </c>
      <c r="C41" s="2" t="s">
        <v>1205</v>
      </c>
      <c r="D41" s="2" t="s">
        <v>413</v>
      </c>
      <c r="E41" s="7" t="str">
        <f t="shared" si="1"/>
        <v>Liverpool Plains Shire Council</v>
      </c>
      <c r="F41" s="3">
        <v>6</v>
      </c>
    </row>
    <row r="42" spans="1:6" ht="26" x14ac:dyDescent="0.3">
      <c r="A42" s="5" t="s">
        <v>408</v>
      </c>
      <c r="B42" s="286" t="s">
        <v>409</v>
      </c>
      <c r="C42" s="2" t="s">
        <v>348</v>
      </c>
      <c r="D42" s="2" t="s">
        <v>349</v>
      </c>
      <c r="E42" s="7" t="str">
        <f t="shared" si="1"/>
        <v>Lithgow Council, City of Lithgow</v>
      </c>
      <c r="F42" s="3">
        <v>2</v>
      </c>
    </row>
    <row r="43" spans="1:6" x14ac:dyDescent="0.3">
      <c r="A43" s="5" t="s">
        <v>407</v>
      </c>
      <c r="B43" s="286" t="s">
        <v>399</v>
      </c>
      <c r="C43" s="2" t="s">
        <v>399</v>
      </c>
      <c r="D43" s="2" t="s">
        <v>343</v>
      </c>
      <c r="E43" s="7" t="str">
        <f t="shared" si="1"/>
        <v>Lismore City Council</v>
      </c>
      <c r="F43" s="3">
        <v>4</v>
      </c>
    </row>
    <row r="44" spans="1:6" x14ac:dyDescent="0.3">
      <c r="A44" s="5" t="s">
        <v>405</v>
      </c>
      <c r="B44" s="286" t="s">
        <v>406</v>
      </c>
      <c r="C44" s="2" t="s">
        <v>346</v>
      </c>
      <c r="D44" s="2" t="s">
        <v>336</v>
      </c>
      <c r="E44" s="7" t="str">
        <f t="shared" si="1"/>
        <v>Leeton Shire Council</v>
      </c>
      <c r="F44" s="3">
        <v>4</v>
      </c>
    </row>
    <row r="45" spans="1:6" ht="26" x14ac:dyDescent="0.3">
      <c r="A45" s="5" t="s">
        <v>402</v>
      </c>
      <c r="B45" s="286" t="s">
        <v>403</v>
      </c>
      <c r="C45" s="2" t="s">
        <v>404</v>
      </c>
      <c r="D45" s="2" t="s">
        <v>389</v>
      </c>
      <c r="E45" s="7" t="str">
        <f t="shared" si="1"/>
        <v>Lake Macquarie City Council</v>
      </c>
      <c r="F45" s="3">
        <v>7</v>
      </c>
    </row>
    <row r="46" spans="1:6" x14ac:dyDescent="0.3">
      <c r="A46" s="5" t="s">
        <v>400</v>
      </c>
      <c r="B46" s="286" t="s">
        <v>401</v>
      </c>
      <c r="C46" s="2" t="s">
        <v>367</v>
      </c>
      <c r="D46" s="2" t="s">
        <v>349</v>
      </c>
      <c r="E46" s="7" t="str">
        <f t="shared" si="1"/>
        <v>Lachlan Shire Council</v>
      </c>
      <c r="F46" s="3">
        <v>3</v>
      </c>
    </row>
    <row r="47" spans="1:6" x14ac:dyDescent="0.3">
      <c r="A47" s="5" t="s">
        <v>397</v>
      </c>
      <c r="B47" s="286" t="s">
        <v>398</v>
      </c>
      <c r="C47" s="2" t="s">
        <v>399</v>
      </c>
      <c r="D47" s="2" t="s">
        <v>343</v>
      </c>
      <c r="E47" s="7" t="str">
        <f t="shared" si="1"/>
        <v>Kyogle Council</v>
      </c>
      <c r="F47" s="3">
        <v>2</v>
      </c>
    </row>
    <row r="48" spans="1:6" ht="12.75" customHeight="1" x14ac:dyDescent="0.3">
      <c r="A48" s="7" t="s">
        <v>495</v>
      </c>
      <c r="B48" s="286" t="s">
        <v>496</v>
      </c>
      <c r="C48" s="2" t="s">
        <v>496</v>
      </c>
      <c r="D48" s="2" t="s">
        <v>497</v>
      </c>
      <c r="E48" s="7" t="str">
        <f t="shared" si="1"/>
        <v>Kiama Municipal Council</v>
      </c>
      <c r="F48" s="3">
        <v>9</v>
      </c>
    </row>
    <row r="49" spans="1:6" ht="26" x14ac:dyDescent="0.3">
      <c r="A49" s="7" t="s">
        <v>493</v>
      </c>
      <c r="B49" s="286" t="s">
        <v>494</v>
      </c>
      <c r="C49" s="2" t="s">
        <v>356</v>
      </c>
      <c r="D49" s="2" t="s">
        <v>357</v>
      </c>
      <c r="E49" s="7" t="str">
        <f t="shared" si="1"/>
        <v>Kempsey Shire Council</v>
      </c>
      <c r="F49" s="3">
        <v>1</v>
      </c>
    </row>
    <row r="50" spans="1:6" x14ac:dyDescent="0.3">
      <c r="A50" s="7" t="s">
        <v>491</v>
      </c>
      <c r="B50" s="286" t="s">
        <v>492</v>
      </c>
      <c r="C50" s="2" t="s">
        <v>362</v>
      </c>
      <c r="D50" s="2" t="s">
        <v>336</v>
      </c>
      <c r="E50" s="7" t="str">
        <f t="shared" si="1"/>
        <v>Junee Shire Council</v>
      </c>
      <c r="F50" s="3">
        <v>3</v>
      </c>
    </row>
    <row r="51" spans="1:6" x14ac:dyDescent="0.3">
      <c r="A51" s="7" t="s">
        <v>489</v>
      </c>
      <c r="B51" s="286" t="s">
        <v>490</v>
      </c>
      <c r="C51" s="2" t="s">
        <v>339</v>
      </c>
      <c r="D51" s="2" t="s">
        <v>413</v>
      </c>
      <c r="E51" s="7" t="str">
        <f t="shared" si="1"/>
        <v>Inverell Shire Council</v>
      </c>
      <c r="F51" s="3">
        <v>2</v>
      </c>
    </row>
    <row r="52" spans="1:6" x14ac:dyDescent="0.3">
      <c r="A52" s="7" t="s">
        <v>487</v>
      </c>
      <c r="B52" s="286" t="s">
        <v>488</v>
      </c>
      <c r="C52" s="2" t="s">
        <v>362</v>
      </c>
      <c r="D52" s="2" t="s">
        <v>456</v>
      </c>
      <c r="E52" s="7" t="str">
        <f t="shared" si="1"/>
        <v>Hilltops Council</v>
      </c>
      <c r="F52" s="3">
        <v>3</v>
      </c>
    </row>
    <row r="53" spans="1:6" x14ac:dyDescent="0.3">
      <c r="A53" s="7" t="s">
        <v>485</v>
      </c>
      <c r="B53" s="286" t="s">
        <v>486</v>
      </c>
      <c r="C53" s="2" t="s">
        <v>346</v>
      </c>
      <c r="D53" s="2" t="s">
        <v>336</v>
      </c>
      <c r="E53" s="7" t="str">
        <f t="shared" si="1"/>
        <v>Hay Shire Council</v>
      </c>
      <c r="F53" s="3">
        <v>3</v>
      </c>
    </row>
    <row r="54" spans="1:6" x14ac:dyDescent="0.3">
      <c r="A54" s="7" t="s">
        <v>483</v>
      </c>
      <c r="B54" s="286" t="s">
        <v>484</v>
      </c>
      <c r="C54" s="2" t="s">
        <v>339</v>
      </c>
      <c r="D54" s="2" t="s">
        <v>340</v>
      </c>
      <c r="E54" s="7" t="str">
        <f t="shared" si="1"/>
        <v>Gwydir Shire Council</v>
      </c>
      <c r="F54" s="3">
        <v>4</v>
      </c>
    </row>
    <row r="55" spans="1:6" ht="26" x14ac:dyDescent="0.3">
      <c r="A55" s="7" t="s">
        <v>481</v>
      </c>
      <c r="B55" s="286" t="s">
        <v>482</v>
      </c>
      <c r="C55" s="2" t="s">
        <v>414</v>
      </c>
      <c r="D55" s="2" t="s">
        <v>413</v>
      </c>
      <c r="E55" s="7" t="str">
        <f t="shared" si="1"/>
        <v>Gunnedah Shire Council</v>
      </c>
      <c r="F55" s="3">
        <v>4</v>
      </c>
    </row>
    <row r="56" spans="1:6" x14ac:dyDescent="0.3">
      <c r="A56" s="7" t="s">
        <v>479</v>
      </c>
      <c r="B56" s="286" t="s">
        <v>480</v>
      </c>
      <c r="C56" s="2" t="s">
        <v>346</v>
      </c>
      <c r="D56" s="2" t="s">
        <v>336</v>
      </c>
      <c r="E56" s="7" t="str">
        <f t="shared" si="1"/>
        <v>Griffith City Council</v>
      </c>
      <c r="F56" s="3">
        <v>4</v>
      </c>
    </row>
    <row r="57" spans="1:6" ht="26" x14ac:dyDescent="0.3">
      <c r="A57" s="7" t="s">
        <v>477</v>
      </c>
      <c r="B57" s="286" t="s">
        <v>478</v>
      </c>
      <c r="C57" s="2" t="s">
        <v>335</v>
      </c>
      <c r="D57" s="2" t="s">
        <v>336</v>
      </c>
      <c r="E57" s="7" t="str">
        <f t="shared" si="1"/>
        <v>Greater Hume Shire Council</v>
      </c>
      <c r="F57" s="3">
        <v>6</v>
      </c>
    </row>
    <row r="58" spans="1:6" ht="26" x14ac:dyDescent="0.3">
      <c r="A58" s="7" t="s">
        <v>474</v>
      </c>
      <c r="B58" s="286" t="s">
        <v>475</v>
      </c>
      <c r="C58" s="2" t="s">
        <v>475</v>
      </c>
      <c r="D58" s="2" t="s">
        <v>476</v>
      </c>
      <c r="E58" s="7" t="str">
        <f t="shared" si="1"/>
        <v>Goulburn Mulwaree Council</v>
      </c>
      <c r="F58" s="3">
        <v>4</v>
      </c>
    </row>
    <row r="59" spans="1:6" ht="26" x14ac:dyDescent="0.3">
      <c r="A59" s="7" t="s">
        <v>472</v>
      </c>
      <c r="B59" s="286" t="s">
        <v>473</v>
      </c>
      <c r="C59" s="2" t="s">
        <v>339</v>
      </c>
      <c r="D59" s="2" t="s">
        <v>340</v>
      </c>
      <c r="E59" s="7" t="str">
        <f t="shared" si="1"/>
        <v>Glen Innes Severn Council</v>
      </c>
      <c r="F59" s="3">
        <v>2</v>
      </c>
    </row>
    <row r="60" spans="1:6" ht="26" x14ac:dyDescent="0.3">
      <c r="A60" s="7" t="s">
        <v>470</v>
      </c>
      <c r="B60" s="286" t="s">
        <v>471</v>
      </c>
      <c r="C60" s="2" t="s">
        <v>367</v>
      </c>
      <c r="D60" s="2" t="s">
        <v>368</v>
      </c>
      <c r="E60" s="7" t="str">
        <f t="shared" si="1"/>
        <v>Gilgandra Shire Council</v>
      </c>
      <c r="F60" s="3">
        <v>2</v>
      </c>
    </row>
    <row r="61" spans="1:6" x14ac:dyDescent="0.3">
      <c r="A61" s="7" t="s">
        <v>468</v>
      </c>
      <c r="B61" s="286" t="s">
        <v>469</v>
      </c>
      <c r="C61" s="2" t="s">
        <v>380</v>
      </c>
      <c r="D61" s="2" t="s">
        <v>349</v>
      </c>
      <c r="E61" s="7" t="str">
        <f t="shared" si="1"/>
        <v>Forbes Shire Council</v>
      </c>
      <c r="F61" s="3">
        <v>4</v>
      </c>
    </row>
    <row r="62" spans="1:6" x14ac:dyDescent="0.3">
      <c r="A62" s="7" t="s">
        <v>466</v>
      </c>
      <c r="B62" s="286" t="s">
        <v>467</v>
      </c>
      <c r="C62" s="2" t="s">
        <v>335</v>
      </c>
      <c r="D62" s="2" t="s">
        <v>336</v>
      </c>
      <c r="E62" s="7" t="str">
        <f t="shared" si="1"/>
        <v>Federation Council</v>
      </c>
      <c r="F62" s="3">
        <v>4</v>
      </c>
    </row>
    <row r="63" spans="1:6" ht="26" x14ac:dyDescent="0.3">
      <c r="A63" s="7" t="s">
        <v>464</v>
      </c>
      <c r="B63" s="286" t="s">
        <v>465</v>
      </c>
      <c r="C63" s="2" t="s">
        <v>351</v>
      </c>
      <c r="D63" s="2" t="s">
        <v>352</v>
      </c>
      <c r="E63" s="7" t="str">
        <f t="shared" si="1"/>
        <v>Eurobodalla Shire Council</v>
      </c>
      <c r="F63" s="3">
        <v>4</v>
      </c>
    </row>
    <row r="64" spans="1:6" x14ac:dyDescent="0.3">
      <c r="A64" s="7" t="s">
        <v>462</v>
      </c>
      <c r="B64" s="286" t="s">
        <v>463</v>
      </c>
      <c r="C64" s="2" t="s">
        <v>346</v>
      </c>
      <c r="D64" s="2" t="s">
        <v>336</v>
      </c>
      <c r="E64" s="7" t="str">
        <f t="shared" si="1"/>
        <v>Edward River Council</v>
      </c>
      <c r="F64" s="3">
        <v>4</v>
      </c>
    </row>
    <row r="65" spans="1:6" x14ac:dyDescent="0.3">
      <c r="A65" s="7" t="s">
        <v>460</v>
      </c>
      <c r="B65" s="286" t="s">
        <v>461</v>
      </c>
      <c r="C65" s="2" t="s">
        <v>412</v>
      </c>
      <c r="D65" s="2" t="s">
        <v>389</v>
      </c>
      <c r="E65" s="7" t="str">
        <f t="shared" si="1"/>
        <v>Dungog Shire Council</v>
      </c>
      <c r="F65" s="3">
        <v>7</v>
      </c>
    </row>
    <row r="66" spans="1:6" ht="26" x14ac:dyDescent="0.3">
      <c r="A66" s="7" t="s">
        <v>459</v>
      </c>
      <c r="B66" s="286" t="s">
        <v>425</v>
      </c>
      <c r="C66" s="2" t="s">
        <v>425</v>
      </c>
      <c r="D66" s="2" t="s">
        <v>349</v>
      </c>
      <c r="E66" s="7" t="str">
        <f t="shared" ref="E66:E93" si="2">A66</f>
        <v>Dubbo Regional Council</v>
      </c>
      <c r="F66" s="3" t="e">
        <v>#N/A</v>
      </c>
    </row>
    <row r="67" spans="1:6" x14ac:dyDescent="0.3">
      <c r="A67" s="7" t="s">
        <v>457</v>
      </c>
      <c r="B67" s="286" t="s">
        <v>458</v>
      </c>
      <c r="C67" s="2" t="s">
        <v>362</v>
      </c>
      <c r="D67" s="2" t="s">
        <v>349</v>
      </c>
      <c r="E67" s="7" t="str">
        <f t="shared" si="2"/>
        <v>Cowra Shire Council</v>
      </c>
      <c r="F67" s="3">
        <v>2</v>
      </c>
    </row>
    <row r="68" spans="1:6" ht="39" x14ac:dyDescent="0.3">
      <c r="A68" s="5" t="s">
        <v>454</v>
      </c>
      <c r="B68" s="286" t="s">
        <v>455</v>
      </c>
      <c r="C68" s="2" t="s">
        <v>362</v>
      </c>
      <c r="D68" s="2" t="s">
        <v>456</v>
      </c>
      <c r="E68" s="7" t="str">
        <f t="shared" si="2"/>
        <v>Cootamundra-Gundagai Regional Council</v>
      </c>
      <c r="F68" s="3" t="e">
        <v>#N/A</v>
      </c>
    </row>
    <row r="69" spans="1:6" ht="26" x14ac:dyDescent="0.3">
      <c r="A69" s="5" t="s">
        <v>452</v>
      </c>
      <c r="B69" s="286" t="s">
        <v>453</v>
      </c>
      <c r="C69" s="2" t="s">
        <v>367</v>
      </c>
      <c r="D69" s="2" t="s">
        <v>368</v>
      </c>
      <c r="E69" s="7" t="str">
        <f t="shared" si="2"/>
        <v>Coonamble Shire Council</v>
      </c>
      <c r="F69" s="3">
        <v>2</v>
      </c>
    </row>
    <row r="70" spans="1:6" ht="26" x14ac:dyDescent="0.3">
      <c r="A70" s="5" t="s">
        <v>450</v>
      </c>
      <c r="B70" s="286" t="s">
        <v>451</v>
      </c>
      <c r="C70" s="2" t="s">
        <v>362</v>
      </c>
      <c r="D70" s="2" t="s">
        <v>336</v>
      </c>
      <c r="E70" s="7" t="str">
        <f t="shared" si="2"/>
        <v>Coolamon Shire Council</v>
      </c>
      <c r="F70" s="3">
        <v>6</v>
      </c>
    </row>
    <row r="71" spans="1:6" ht="26" x14ac:dyDescent="0.3">
      <c r="A71" s="5" t="s">
        <v>394</v>
      </c>
      <c r="B71" s="286" t="s">
        <v>395</v>
      </c>
      <c r="C71" s="2" t="s">
        <v>396</v>
      </c>
      <c r="D71" s="2" t="s">
        <v>357</v>
      </c>
      <c r="E71" s="7" t="str">
        <f t="shared" si="2"/>
        <v>Coffs Harbour City Council</v>
      </c>
      <c r="F71" s="3">
        <v>5</v>
      </c>
    </row>
    <row r="72" spans="1:6" x14ac:dyDescent="0.3">
      <c r="A72" s="5" t="s">
        <v>392</v>
      </c>
      <c r="B72" s="286" t="s">
        <v>393</v>
      </c>
      <c r="C72" s="2" t="s">
        <v>367</v>
      </c>
      <c r="D72" s="2" t="s">
        <v>368</v>
      </c>
      <c r="E72" s="7" t="str">
        <f t="shared" si="2"/>
        <v>Cobar Shire Council</v>
      </c>
      <c r="F72" s="3">
        <v>5</v>
      </c>
    </row>
    <row r="73" spans="1:6" ht="26" x14ac:dyDescent="0.3">
      <c r="A73" s="5" t="s">
        <v>390</v>
      </c>
      <c r="B73" s="286" t="s">
        <v>391</v>
      </c>
      <c r="C73" s="2" t="s">
        <v>391</v>
      </c>
      <c r="D73" s="2" t="s">
        <v>343</v>
      </c>
      <c r="E73" s="7" t="str">
        <f t="shared" si="2"/>
        <v>Clarence Valley Council</v>
      </c>
      <c r="F73" s="3">
        <v>2</v>
      </c>
    </row>
    <row r="74" spans="1:6" x14ac:dyDescent="0.3">
      <c r="A74" s="5" t="s">
        <v>387</v>
      </c>
      <c r="B74" s="286" t="s">
        <v>388</v>
      </c>
      <c r="C74" s="2" t="s">
        <v>388</v>
      </c>
      <c r="D74" s="2" t="s">
        <v>389</v>
      </c>
      <c r="E74" s="7" t="str">
        <f t="shared" si="2"/>
        <v>Cessnock City Council</v>
      </c>
      <c r="F74" s="3">
        <v>2</v>
      </c>
    </row>
    <row r="75" spans="1:6" ht="26" x14ac:dyDescent="0.3">
      <c r="A75" s="5" t="s">
        <v>386</v>
      </c>
      <c r="B75" s="286" t="s">
        <v>384</v>
      </c>
      <c r="C75" s="2" t="s">
        <v>367</v>
      </c>
      <c r="D75" s="2" t="s">
        <v>375</v>
      </c>
      <c r="E75" s="7" t="str">
        <f t="shared" si="2"/>
        <v>Central Darling Shire Council</v>
      </c>
      <c r="F75" s="3">
        <v>7</v>
      </c>
    </row>
    <row r="76" spans="1:6" x14ac:dyDescent="0.3">
      <c r="A76" s="5" t="s">
        <v>383</v>
      </c>
      <c r="B76" s="286" t="s">
        <v>384</v>
      </c>
      <c r="C76" s="2" t="s">
        <v>1201</v>
      </c>
      <c r="D76" s="2" t="s">
        <v>385</v>
      </c>
      <c r="E76" s="7" t="str">
        <f t="shared" si="2"/>
        <v>Central Coast Council</v>
      </c>
      <c r="F76" s="3">
        <v>7</v>
      </c>
    </row>
    <row r="77" spans="1:6" ht="26" x14ac:dyDescent="0.3">
      <c r="A77" s="5" t="s">
        <v>381</v>
      </c>
      <c r="B77" s="286" t="s">
        <v>382</v>
      </c>
      <c r="C77" s="2" t="s">
        <v>346</v>
      </c>
      <c r="D77" s="2" t="s">
        <v>336</v>
      </c>
      <c r="E77" s="7" t="str">
        <f t="shared" si="2"/>
        <v>Carrathool Shire Council</v>
      </c>
      <c r="F77" s="3">
        <v>6</v>
      </c>
    </row>
    <row r="78" spans="1:6" x14ac:dyDescent="0.3">
      <c r="A78" s="5" t="s">
        <v>378</v>
      </c>
      <c r="B78" s="286" t="s">
        <v>379</v>
      </c>
      <c r="C78" s="2" t="s">
        <v>380</v>
      </c>
      <c r="D78" s="2" t="s">
        <v>349</v>
      </c>
      <c r="E78" s="7" t="str">
        <f t="shared" si="2"/>
        <v>Cabonne Council</v>
      </c>
      <c r="F78" s="3">
        <v>8</v>
      </c>
    </row>
    <row r="79" spans="1:6" x14ac:dyDescent="0.3">
      <c r="A79" s="5" t="s">
        <v>376</v>
      </c>
      <c r="B79" s="286" t="s">
        <v>377</v>
      </c>
      <c r="C79" s="2" t="s">
        <v>342</v>
      </c>
      <c r="D79" s="2" t="s">
        <v>343</v>
      </c>
      <c r="E79" s="7" t="str">
        <f t="shared" si="2"/>
        <v>Byron Shire Council</v>
      </c>
      <c r="F79" s="3">
        <v>8</v>
      </c>
    </row>
    <row r="80" spans="1:6" ht="26" x14ac:dyDescent="0.3">
      <c r="A80" s="5" t="s">
        <v>373</v>
      </c>
      <c r="B80" s="286" t="s">
        <v>374</v>
      </c>
      <c r="C80" s="2" t="s">
        <v>367</v>
      </c>
      <c r="D80" s="2" t="s">
        <v>375</v>
      </c>
      <c r="E80" s="7" t="str">
        <f t="shared" si="2"/>
        <v>Broken Hill City Council</v>
      </c>
      <c r="F80" s="3">
        <v>2</v>
      </c>
    </row>
    <row r="81" spans="1:6" ht="26" x14ac:dyDescent="0.3">
      <c r="A81" s="5" t="s">
        <v>371</v>
      </c>
      <c r="B81" s="286" t="s">
        <v>372</v>
      </c>
      <c r="C81" s="2" t="s">
        <v>367</v>
      </c>
      <c r="D81" s="2" t="s">
        <v>368</v>
      </c>
      <c r="E81" s="7" t="str">
        <f t="shared" si="2"/>
        <v>Brewarrina Shire Council</v>
      </c>
      <c r="F81" s="3">
        <v>1</v>
      </c>
    </row>
    <row r="82" spans="1:6" x14ac:dyDescent="0.3">
      <c r="A82" s="5" t="s">
        <v>369</v>
      </c>
      <c r="B82" s="286" t="s">
        <v>370</v>
      </c>
      <c r="C82" s="2" t="s">
        <v>367</v>
      </c>
      <c r="D82" s="2" t="s">
        <v>368</v>
      </c>
      <c r="E82" s="7" t="str">
        <f t="shared" si="2"/>
        <v>Bourke Shire Council</v>
      </c>
      <c r="F82" s="3">
        <v>3</v>
      </c>
    </row>
    <row r="83" spans="1:6" x14ac:dyDescent="0.3">
      <c r="A83" s="5" t="s">
        <v>365</v>
      </c>
      <c r="B83" s="286" t="s">
        <v>366</v>
      </c>
      <c r="C83" s="2" t="s">
        <v>367</v>
      </c>
      <c r="D83" s="2" t="s">
        <v>368</v>
      </c>
      <c r="E83" s="7" t="str">
        <f t="shared" si="2"/>
        <v>Bogan Shire Council</v>
      </c>
      <c r="F83" s="3">
        <v>4</v>
      </c>
    </row>
    <row r="84" spans="1:6" x14ac:dyDescent="0.3">
      <c r="A84" s="5" t="s">
        <v>363</v>
      </c>
      <c r="B84" s="286" t="s">
        <v>364</v>
      </c>
      <c r="C84" s="2" t="s">
        <v>348</v>
      </c>
      <c r="D84" s="2" t="s">
        <v>349</v>
      </c>
      <c r="E84" s="7" t="str">
        <f t="shared" si="2"/>
        <v>Blayney Shire Council</v>
      </c>
      <c r="F84" s="3">
        <v>6</v>
      </c>
    </row>
    <row r="85" spans="1:6" x14ac:dyDescent="0.3">
      <c r="A85" s="5" t="s">
        <v>360</v>
      </c>
      <c r="B85" s="286" t="s">
        <v>361</v>
      </c>
      <c r="C85" s="2" t="s">
        <v>362</v>
      </c>
      <c r="D85" s="2" t="s">
        <v>336</v>
      </c>
      <c r="E85" s="7" t="str">
        <f t="shared" si="2"/>
        <v>Bland Shire Council</v>
      </c>
      <c r="F85" s="3">
        <v>5</v>
      </c>
    </row>
    <row r="86" spans="1:6" x14ac:dyDescent="0.3">
      <c r="A86" s="5" t="s">
        <v>358</v>
      </c>
      <c r="B86" s="286" t="s">
        <v>359</v>
      </c>
      <c r="C86" s="2" t="s">
        <v>346</v>
      </c>
      <c r="D86" s="2" t="s">
        <v>336</v>
      </c>
      <c r="E86" s="7" t="str">
        <f t="shared" si="2"/>
        <v>Berrigan Shire Council</v>
      </c>
      <c r="F86" s="3">
        <v>4</v>
      </c>
    </row>
    <row r="87" spans="1:6" ht="26" x14ac:dyDescent="0.3">
      <c r="A87" s="5" t="s">
        <v>354</v>
      </c>
      <c r="B87" s="286" t="s">
        <v>355</v>
      </c>
      <c r="C87" s="2" t="s">
        <v>356</v>
      </c>
      <c r="D87" s="2" t="s">
        <v>357</v>
      </c>
      <c r="E87" s="7" t="str">
        <f t="shared" si="2"/>
        <v>Bellingen Shire Council</v>
      </c>
      <c r="F87" s="3">
        <v>5</v>
      </c>
    </row>
    <row r="88" spans="1:6" ht="26" x14ac:dyDescent="0.3">
      <c r="A88" s="5" t="s">
        <v>350</v>
      </c>
      <c r="B88" s="286" t="s">
        <v>351</v>
      </c>
      <c r="C88" s="2" t="s">
        <v>1204</v>
      </c>
      <c r="D88" s="2" t="s">
        <v>352</v>
      </c>
      <c r="E88" s="7" t="str">
        <f t="shared" si="2"/>
        <v>Bega Valley Shire Council</v>
      </c>
      <c r="F88" s="3">
        <v>5</v>
      </c>
    </row>
    <row r="89" spans="1:6" ht="26" x14ac:dyDescent="0.3">
      <c r="A89" s="5" t="s">
        <v>347</v>
      </c>
      <c r="B89" s="286" t="s">
        <v>348</v>
      </c>
      <c r="C89" s="2" t="s">
        <v>348</v>
      </c>
      <c r="D89" s="2" t="s">
        <v>349</v>
      </c>
      <c r="E89" s="7" t="str">
        <f t="shared" si="2"/>
        <v>Bathurst Regional Council</v>
      </c>
      <c r="F89" s="3">
        <v>7</v>
      </c>
    </row>
    <row r="90" spans="1:6" ht="26" x14ac:dyDescent="0.3">
      <c r="A90" s="5" t="s">
        <v>344</v>
      </c>
      <c r="B90" s="286" t="s">
        <v>345</v>
      </c>
      <c r="C90" s="2" t="s">
        <v>346</v>
      </c>
      <c r="D90" s="2" t="s">
        <v>336</v>
      </c>
      <c r="E90" s="7" t="str">
        <f t="shared" si="2"/>
        <v>Balranald Shire Council</v>
      </c>
      <c r="F90" s="3">
        <v>3</v>
      </c>
    </row>
    <row r="91" spans="1:6" x14ac:dyDescent="0.3">
      <c r="A91" s="5" t="s">
        <v>341</v>
      </c>
      <c r="B91" s="286" t="s">
        <v>342</v>
      </c>
      <c r="C91" s="2" t="s">
        <v>342</v>
      </c>
      <c r="D91" s="2" t="s">
        <v>343</v>
      </c>
      <c r="E91" s="7" t="str">
        <f t="shared" si="2"/>
        <v>Ballina Shire Council</v>
      </c>
      <c r="F91" s="3">
        <v>8</v>
      </c>
    </row>
    <row r="92" spans="1:6" ht="26" x14ac:dyDescent="0.3">
      <c r="A92" s="5" t="s">
        <v>337</v>
      </c>
      <c r="B92" s="286" t="s">
        <v>338</v>
      </c>
      <c r="C92" s="2" t="s">
        <v>339</v>
      </c>
      <c r="D92" s="2" t="s">
        <v>340</v>
      </c>
      <c r="E92" s="7" t="str">
        <f t="shared" si="2"/>
        <v>Armidale Regional Council</v>
      </c>
      <c r="F92" s="3">
        <v>7</v>
      </c>
    </row>
    <row r="93" spans="1:6" x14ac:dyDescent="0.3">
      <c r="A93" s="5" t="s">
        <v>334</v>
      </c>
      <c r="B93" s="286" t="s">
        <v>335</v>
      </c>
      <c r="C93" s="2" t="s">
        <v>335</v>
      </c>
      <c r="D93" s="2" t="s">
        <v>336</v>
      </c>
      <c r="E93" s="7" t="str">
        <f t="shared" si="2"/>
        <v>Albury City Council</v>
      </c>
      <c r="F93" s="3">
        <v>5</v>
      </c>
    </row>
    <row r="94" spans="1:6" x14ac:dyDescent="0.3">
      <c r="B94" s="8"/>
      <c r="C94" s="8"/>
      <c r="E94" s="7"/>
    </row>
    <row r="95" spans="1:6" x14ac:dyDescent="0.3">
      <c r="B95" s="8"/>
      <c r="C95" s="8"/>
      <c r="E95" s="7"/>
    </row>
    <row r="96" spans="1:6" x14ac:dyDescent="0.3">
      <c r="B96" s="8"/>
      <c r="C96" s="8"/>
      <c r="E96" s="7"/>
    </row>
    <row r="97" spans="2:5" x14ac:dyDescent="0.3">
      <c r="B97" s="8"/>
      <c r="C97" s="8"/>
      <c r="E97" s="7"/>
    </row>
    <row r="98" spans="2:5" x14ac:dyDescent="0.3">
      <c r="B98" s="8"/>
      <c r="C98" s="8"/>
      <c r="E98" s="7"/>
    </row>
    <row r="99" spans="2:5" x14ac:dyDescent="0.3">
      <c r="B99" s="8"/>
      <c r="C99" s="8"/>
      <c r="E99" s="7"/>
    </row>
    <row r="100" spans="2:5" x14ac:dyDescent="0.3">
      <c r="B100" s="8"/>
      <c r="C100" s="8"/>
      <c r="E100" s="7"/>
    </row>
    <row r="101" spans="2:5" x14ac:dyDescent="0.3">
      <c r="B101" s="8"/>
      <c r="C101" s="8"/>
      <c r="E101" s="7"/>
    </row>
    <row r="102" spans="2:5" x14ac:dyDescent="0.3">
      <c r="B102" s="8"/>
      <c r="C102" s="8"/>
      <c r="E102" s="7"/>
    </row>
    <row r="103" spans="2:5" x14ac:dyDescent="0.3">
      <c r="B103" s="8"/>
      <c r="C103" s="8"/>
      <c r="E103" s="7"/>
    </row>
    <row r="104" spans="2:5" x14ac:dyDescent="0.3">
      <c r="B104" s="8"/>
      <c r="C104" s="8"/>
      <c r="E104" s="7"/>
    </row>
    <row r="105" spans="2:5" x14ac:dyDescent="0.3">
      <c r="B105" s="8"/>
      <c r="C105" s="8"/>
      <c r="E105" s="7"/>
    </row>
    <row r="106" spans="2:5" x14ac:dyDescent="0.3">
      <c r="B106" s="8"/>
      <c r="C106" s="8"/>
      <c r="E106" s="7"/>
    </row>
    <row r="107" spans="2:5" x14ac:dyDescent="0.3">
      <c r="B107" s="8"/>
      <c r="C107" s="8"/>
      <c r="E107" s="7"/>
    </row>
    <row r="108" spans="2:5" x14ac:dyDescent="0.3">
      <c r="B108" s="8"/>
      <c r="C108" s="8"/>
      <c r="E108" s="7"/>
    </row>
    <row r="109" spans="2:5" x14ac:dyDescent="0.3">
      <c r="B109" s="8"/>
      <c r="C109" s="8"/>
      <c r="E109" s="7"/>
    </row>
    <row r="110" spans="2:5" x14ac:dyDescent="0.3">
      <c r="B110" s="8"/>
      <c r="C110" s="8"/>
      <c r="E110" s="7"/>
    </row>
    <row r="111" spans="2:5" x14ac:dyDescent="0.3">
      <c r="B111" s="8"/>
      <c r="C111" s="8"/>
      <c r="E111" s="7"/>
    </row>
    <row r="112" spans="2:5" x14ac:dyDescent="0.3">
      <c r="B112" s="8"/>
      <c r="C112" s="8"/>
      <c r="E112" s="7"/>
    </row>
    <row r="113" spans="2:5" x14ac:dyDescent="0.3">
      <c r="B113" s="8"/>
      <c r="C113" s="8"/>
      <c r="E113" s="7"/>
    </row>
    <row r="114" spans="2:5" x14ac:dyDescent="0.3">
      <c r="B114" s="8"/>
      <c r="C114" s="8"/>
      <c r="E114" s="7"/>
    </row>
    <row r="115" spans="2:5" x14ac:dyDescent="0.3">
      <c r="B115" s="8"/>
      <c r="C115" s="8"/>
      <c r="E115" s="7"/>
    </row>
    <row r="116" spans="2:5" x14ac:dyDescent="0.3">
      <c r="B116" s="8"/>
      <c r="C116" s="8"/>
      <c r="E116" s="7"/>
    </row>
    <row r="117" spans="2:5" x14ac:dyDescent="0.3">
      <c r="B117" s="8"/>
      <c r="C117" s="8"/>
      <c r="E117" s="7"/>
    </row>
    <row r="118" spans="2:5" x14ac:dyDescent="0.3">
      <c r="B118" s="8"/>
      <c r="C118" s="8"/>
      <c r="E118" s="7"/>
    </row>
    <row r="119" spans="2:5" x14ac:dyDescent="0.3">
      <c r="B119" s="8"/>
      <c r="C119" s="8"/>
      <c r="E119" s="7"/>
    </row>
    <row r="120" spans="2:5" x14ac:dyDescent="0.3">
      <c r="B120" s="8"/>
      <c r="C120" s="8"/>
      <c r="E120" s="7"/>
    </row>
    <row r="121" spans="2:5" x14ac:dyDescent="0.3">
      <c r="B121" s="8"/>
      <c r="C121" s="8"/>
      <c r="E121" s="7"/>
    </row>
    <row r="122" spans="2:5" x14ac:dyDescent="0.3">
      <c r="B122" s="8"/>
      <c r="C122" s="8"/>
      <c r="E122" s="7"/>
    </row>
    <row r="123" spans="2:5" x14ac:dyDescent="0.3">
      <c r="B123" s="8"/>
      <c r="C123" s="8"/>
      <c r="E123" s="7"/>
    </row>
    <row r="124" spans="2:5" x14ac:dyDescent="0.3">
      <c r="B124" s="8"/>
      <c r="C124" s="8"/>
      <c r="E124" s="7"/>
    </row>
    <row r="125" spans="2:5" x14ac:dyDescent="0.3">
      <c r="B125" s="8"/>
      <c r="C125" s="8"/>
      <c r="E125" s="7"/>
    </row>
    <row r="126" spans="2:5" x14ac:dyDescent="0.3">
      <c r="B126" s="8"/>
      <c r="C126" s="8"/>
      <c r="E126" s="7"/>
    </row>
    <row r="127" spans="2:5" x14ac:dyDescent="0.3">
      <c r="B127" s="8"/>
      <c r="C127" s="8"/>
      <c r="E127" s="7"/>
    </row>
    <row r="128" spans="2:5" x14ac:dyDescent="0.3">
      <c r="B128" s="8"/>
      <c r="C128" s="8"/>
      <c r="E128" s="7"/>
    </row>
    <row r="129" spans="2:5" x14ac:dyDescent="0.3">
      <c r="B129" s="8"/>
      <c r="C129" s="8"/>
      <c r="E129" s="7"/>
    </row>
    <row r="130" spans="2:5" x14ac:dyDescent="0.3">
      <c r="B130" s="8"/>
      <c r="C130" s="8"/>
      <c r="E130" s="7"/>
    </row>
    <row r="131" spans="2:5" x14ac:dyDescent="0.3">
      <c r="B131" s="8"/>
      <c r="C131" s="8"/>
      <c r="E131" s="7"/>
    </row>
    <row r="132" spans="2:5" x14ac:dyDescent="0.3">
      <c r="B132" s="8"/>
      <c r="C132" s="8"/>
      <c r="E132" s="7"/>
    </row>
    <row r="133" spans="2:5" x14ac:dyDescent="0.3">
      <c r="B133" s="8"/>
      <c r="C133" s="8"/>
      <c r="E133" s="7"/>
    </row>
    <row r="134" spans="2:5" x14ac:dyDescent="0.3">
      <c r="B134" s="8"/>
      <c r="C134" s="8"/>
      <c r="E134" s="7"/>
    </row>
    <row r="135" spans="2:5" x14ac:dyDescent="0.3">
      <c r="B135" s="8"/>
      <c r="C135" s="8"/>
      <c r="E135" s="7"/>
    </row>
    <row r="136" spans="2:5" x14ac:dyDescent="0.3">
      <c r="B136" s="8"/>
      <c r="C136" s="8"/>
      <c r="E136" s="7"/>
    </row>
    <row r="137" spans="2:5" x14ac:dyDescent="0.3">
      <c r="B137" s="8"/>
      <c r="C137" s="8"/>
      <c r="E137" s="7"/>
    </row>
    <row r="138" spans="2:5" x14ac:dyDescent="0.3">
      <c r="B138" s="8"/>
      <c r="C138" s="8"/>
      <c r="E138" s="7"/>
    </row>
    <row r="139" spans="2:5" x14ac:dyDescent="0.3">
      <c r="B139" s="8"/>
      <c r="C139" s="8"/>
      <c r="E139" s="7"/>
    </row>
    <row r="140" spans="2:5" x14ac:dyDescent="0.3">
      <c r="B140" s="8"/>
      <c r="C140" s="8"/>
      <c r="E140" s="7"/>
    </row>
    <row r="141" spans="2:5" x14ac:dyDescent="0.3">
      <c r="B141" s="8"/>
      <c r="C141" s="8"/>
      <c r="E141" s="7"/>
    </row>
    <row r="142" spans="2:5" x14ac:dyDescent="0.3">
      <c r="B142" s="8"/>
      <c r="C142" s="8"/>
      <c r="E142" s="7"/>
    </row>
    <row r="143" spans="2:5" x14ac:dyDescent="0.3">
      <c r="B143" s="8"/>
      <c r="C143" s="8"/>
      <c r="E143" s="7"/>
    </row>
    <row r="144" spans="2:5" x14ac:dyDescent="0.3">
      <c r="B144" s="8"/>
      <c r="C144" s="8"/>
      <c r="E144" s="7"/>
    </row>
    <row r="145" spans="2:5" x14ac:dyDescent="0.3">
      <c r="B145" s="8"/>
      <c r="C145" s="8"/>
      <c r="E145" s="7"/>
    </row>
    <row r="146" spans="2:5" x14ac:dyDescent="0.3">
      <c r="B146" s="8"/>
      <c r="C146" s="8"/>
      <c r="E146" s="7"/>
    </row>
    <row r="147" spans="2:5" x14ac:dyDescent="0.3">
      <c r="B147" s="8"/>
      <c r="C147" s="8"/>
      <c r="E147" s="7"/>
    </row>
    <row r="148" spans="2:5" x14ac:dyDescent="0.3">
      <c r="B148" s="8"/>
      <c r="C148" s="8"/>
      <c r="E148" s="7"/>
    </row>
    <row r="149" spans="2:5" x14ac:dyDescent="0.3">
      <c r="B149" s="8"/>
      <c r="C149" s="8"/>
      <c r="E149" s="7"/>
    </row>
    <row r="150" spans="2:5" x14ac:dyDescent="0.3">
      <c r="B150" s="8"/>
      <c r="C150" s="8"/>
      <c r="E150" s="7"/>
    </row>
    <row r="151" spans="2:5" x14ac:dyDescent="0.3">
      <c r="B151" s="8"/>
      <c r="C151" s="8"/>
      <c r="E151" s="7"/>
    </row>
    <row r="152" spans="2:5" x14ac:dyDescent="0.3">
      <c r="B152" s="8"/>
      <c r="C152" s="8"/>
      <c r="E152" s="7"/>
    </row>
    <row r="153" spans="2:5" x14ac:dyDescent="0.3">
      <c r="B153" s="8"/>
      <c r="C153" s="8"/>
      <c r="E153" s="7"/>
    </row>
    <row r="154" spans="2:5" x14ac:dyDescent="0.3">
      <c r="B154" s="8"/>
      <c r="C154" s="8"/>
      <c r="E154" s="7"/>
    </row>
    <row r="155" spans="2:5" x14ac:dyDescent="0.3">
      <c r="B155" s="8"/>
      <c r="C155" s="8"/>
      <c r="E155" s="7"/>
    </row>
    <row r="156" spans="2:5" x14ac:dyDescent="0.3">
      <c r="B156" s="8"/>
      <c r="C156" s="8"/>
      <c r="E156" s="7"/>
    </row>
    <row r="157" spans="2:5" x14ac:dyDescent="0.3">
      <c r="B157" s="8"/>
      <c r="C157" s="8"/>
      <c r="E157" s="7"/>
    </row>
    <row r="158" spans="2:5" x14ac:dyDescent="0.3">
      <c r="B158" s="8"/>
      <c r="C158" s="8"/>
      <c r="E158" s="7"/>
    </row>
    <row r="159" spans="2:5" x14ac:dyDescent="0.3">
      <c r="B159" s="8"/>
      <c r="C159" s="8"/>
      <c r="E159" s="7"/>
    </row>
    <row r="160" spans="2:5" x14ac:dyDescent="0.3">
      <c r="B160" s="8"/>
      <c r="C160" s="8"/>
      <c r="E160" s="7"/>
    </row>
    <row r="161" spans="2:5" x14ac:dyDescent="0.3">
      <c r="B161" s="8"/>
      <c r="C161" s="8"/>
      <c r="E161" s="7"/>
    </row>
    <row r="162" spans="2:5" x14ac:dyDescent="0.3">
      <c r="B162" s="8"/>
      <c r="C162" s="8"/>
      <c r="E162" s="7"/>
    </row>
    <row r="163" spans="2:5" x14ac:dyDescent="0.3">
      <c r="B163" s="8"/>
      <c r="C163" s="8"/>
      <c r="E163" s="7"/>
    </row>
    <row r="164" spans="2:5" x14ac:dyDescent="0.3">
      <c r="B164" s="8"/>
      <c r="C164" s="8"/>
      <c r="E164" s="7"/>
    </row>
    <row r="165" spans="2:5" x14ac:dyDescent="0.3">
      <c r="B165" s="8"/>
      <c r="C165" s="8"/>
      <c r="E165" s="7"/>
    </row>
    <row r="166" spans="2:5" x14ac:dyDescent="0.3">
      <c r="B166" s="8"/>
      <c r="C166" s="8"/>
      <c r="E166" s="7"/>
    </row>
    <row r="167" spans="2:5" x14ac:dyDescent="0.3">
      <c r="B167" s="8"/>
      <c r="C167" s="8"/>
      <c r="E167" s="7"/>
    </row>
    <row r="168" spans="2:5" x14ac:dyDescent="0.3">
      <c r="B168" s="8"/>
      <c r="C168" s="8"/>
      <c r="E168" s="7"/>
    </row>
    <row r="169" spans="2:5" x14ac:dyDescent="0.3">
      <c r="B169" s="8"/>
      <c r="C169" s="8"/>
      <c r="E169" s="7"/>
    </row>
    <row r="170" spans="2:5" x14ac:dyDescent="0.3">
      <c r="B170" s="8"/>
      <c r="C170" s="8"/>
      <c r="E170" s="7"/>
    </row>
    <row r="171" spans="2:5" x14ac:dyDescent="0.3">
      <c r="B171" s="8"/>
      <c r="C171" s="8"/>
      <c r="E171" s="7"/>
    </row>
    <row r="172" spans="2:5" x14ac:dyDescent="0.3">
      <c r="B172" s="8"/>
      <c r="C172" s="8"/>
      <c r="E172" s="7"/>
    </row>
    <row r="173" spans="2:5" x14ac:dyDescent="0.3">
      <c r="B173" s="8"/>
      <c r="C173" s="8"/>
      <c r="E173" s="7"/>
    </row>
    <row r="174" spans="2:5" x14ac:dyDescent="0.3">
      <c r="B174" s="8"/>
      <c r="C174" s="8"/>
      <c r="E174" s="7"/>
    </row>
    <row r="175" spans="2:5" x14ac:dyDescent="0.3">
      <c r="B175" s="8"/>
      <c r="C175" s="8"/>
      <c r="E175" s="7"/>
    </row>
    <row r="176" spans="2:5" x14ac:dyDescent="0.3">
      <c r="B176" s="8"/>
      <c r="C176" s="8"/>
      <c r="E176" s="7"/>
    </row>
    <row r="177" spans="2:5" x14ac:dyDescent="0.3">
      <c r="B177" s="8"/>
      <c r="C177" s="8"/>
      <c r="E177" s="7"/>
    </row>
    <row r="178" spans="2:5" x14ac:dyDescent="0.3">
      <c r="B178" s="8"/>
      <c r="C178" s="8"/>
      <c r="E178" s="7"/>
    </row>
    <row r="179" spans="2:5" x14ac:dyDescent="0.3">
      <c r="B179" s="8"/>
      <c r="C179" s="8"/>
      <c r="E179" s="7"/>
    </row>
    <row r="180" spans="2:5" x14ac:dyDescent="0.3">
      <c r="B180" s="8"/>
      <c r="C180" s="8"/>
      <c r="E180" s="7"/>
    </row>
    <row r="181" spans="2:5" x14ac:dyDescent="0.3">
      <c r="B181" s="8"/>
      <c r="C181" s="8"/>
      <c r="E181" s="7"/>
    </row>
    <row r="182" spans="2:5" x14ac:dyDescent="0.3">
      <c r="B182" s="8"/>
      <c r="C182" s="8"/>
      <c r="E182" s="7"/>
    </row>
    <row r="183" spans="2:5" x14ac:dyDescent="0.3">
      <c r="B183" s="8"/>
      <c r="C183" s="8"/>
      <c r="E183" s="7"/>
    </row>
    <row r="184" spans="2:5" x14ac:dyDescent="0.3">
      <c r="B184" s="8"/>
      <c r="C184" s="8"/>
      <c r="E184" s="7"/>
    </row>
    <row r="185" spans="2:5" x14ac:dyDescent="0.3">
      <c r="B185" s="8"/>
      <c r="C185" s="8"/>
      <c r="E185" s="7"/>
    </row>
    <row r="186" spans="2:5" x14ac:dyDescent="0.3">
      <c r="B186" s="8"/>
      <c r="C186" s="8"/>
      <c r="E186" s="7"/>
    </row>
    <row r="187" spans="2:5" x14ac:dyDescent="0.3">
      <c r="B187" s="8"/>
      <c r="C187" s="8"/>
      <c r="E187" s="7"/>
    </row>
    <row r="188" spans="2:5" x14ac:dyDescent="0.3">
      <c r="B188" s="8"/>
      <c r="C188" s="8"/>
      <c r="E188" s="7"/>
    </row>
    <row r="189" spans="2:5" x14ac:dyDescent="0.3">
      <c r="B189" s="8"/>
      <c r="C189" s="8"/>
      <c r="E189" s="7"/>
    </row>
    <row r="190" spans="2:5" x14ac:dyDescent="0.3">
      <c r="B190" s="8"/>
      <c r="C190" s="8"/>
      <c r="E190" s="7"/>
    </row>
    <row r="191" spans="2:5" x14ac:dyDescent="0.3">
      <c r="B191" s="8"/>
      <c r="C191" s="8"/>
      <c r="E191" s="7"/>
    </row>
    <row r="192" spans="2:5" x14ac:dyDescent="0.3">
      <c r="B192" s="8"/>
      <c r="C192" s="8"/>
      <c r="E192" s="7"/>
    </row>
    <row r="193" spans="2:5" x14ac:dyDescent="0.3">
      <c r="B193" s="8"/>
      <c r="C193" s="8"/>
      <c r="E193" s="7"/>
    </row>
    <row r="194" spans="2:5" x14ac:dyDescent="0.3">
      <c r="B194" s="8"/>
      <c r="C194" s="8"/>
      <c r="E194" s="7"/>
    </row>
    <row r="195" spans="2:5" x14ac:dyDescent="0.3">
      <c r="B195" s="8"/>
      <c r="C195" s="8"/>
      <c r="E195" s="7"/>
    </row>
    <row r="196" spans="2:5" x14ac:dyDescent="0.3">
      <c r="B196" s="8"/>
      <c r="C196" s="8"/>
      <c r="E196" s="7"/>
    </row>
    <row r="197" spans="2:5" x14ac:dyDescent="0.3">
      <c r="B197" s="8"/>
      <c r="C197" s="8"/>
      <c r="E197" s="7"/>
    </row>
    <row r="198" spans="2:5" x14ac:dyDescent="0.3">
      <c r="B198" s="8"/>
      <c r="C198" s="8"/>
      <c r="E198" s="7"/>
    </row>
    <row r="199" spans="2:5" x14ac:dyDescent="0.3">
      <c r="B199" s="8"/>
      <c r="C199" s="8"/>
      <c r="E199" s="7"/>
    </row>
    <row r="200" spans="2:5" x14ac:dyDescent="0.3">
      <c r="B200" s="8"/>
      <c r="C200" s="8"/>
      <c r="E200" s="7"/>
    </row>
    <row r="201" spans="2:5" x14ac:dyDescent="0.3">
      <c r="B201" s="8"/>
      <c r="C201" s="8"/>
      <c r="E201" s="7"/>
    </row>
    <row r="202" spans="2:5" x14ac:dyDescent="0.3">
      <c r="B202" s="8"/>
      <c r="C202" s="8"/>
      <c r="E202" s="7"/>
    </row>
    <row r="203" spans="2:5" x14ac:dyDescent="0.3">
      <c r="B203" s="8"/>
      <c r="C203" s="8"/>
      <c r="E203" s="7"/>
    </row>
    <row r="204" spans="2:5" x14ac:dyDescent="0.3">
      <c r="B204" s="8"/>
      <c r="C204" s="8"/>
      <c r="E204" s="7"/>
    </row>
    <row r="205" spans="2:5" x14ac:dyDescent="0.3">
      <c r="B205" s="8"/>
      <c r="C205" s="8"/>
      <c r="E205" s="7"/>
    </row>
    <row r="206" spans="2:5" x14ac:dyDescent="0.3">
      <c r="B206" s="8"/>
      <c r="C206" s="8"/>
      <c r="E206" s="7"/>
    </row>
    <row r="207" spans="2:5" x14ac:dyDescent="0.3">
      <c r="B207" s="8"/>
      <c r="C207" s="8"/>
      <c r="E207" s="7"/>
    </row>
    <row r="208" spans="2:5" x14ac:dyDescent="0.3">
      <c r="B208" s="8"/>
      <c r="C208" s="8"/>
      <c r="E208" s="7"/>
    </row>
    <row r="209" spans="2:5" x14ac:dyDescent="0.3">
      <c r="B209" s="8"/>
      <c r="C209" s="8"/>
      <c r="E209" s="7"/>
    </row>
    <row r="210" spans="2:5" x14ac:dyDescent="0.3">
      <c r="B210" s="8"/>
      <c r="C210" s="8"/>
      <c r="E210" s="7"/>
    </row>
    <row r="211" spans="2:5" x14ac:dyDescent="0.3">
      <c r="B211" s="8"/>
      <c r="C211" s="8"/>
      <c r="E211" s="7"/>
    </row>
    <row r="212" spans="2:5" x14ac:dyDescent="0.3">
      <c r="B212" s="8"/>
      <c r="C212" s="8"/>
      <c r="E212" s="7"/>
    </row>
    <row r="213" spans="2:5" x14ac:dyDescent="0.3">
      <c r="B213" s="8"/>
      <c r="C213" s="8"/>
      <c r="E213" s="7"/>
    </row>
    <row r="214" spans="2:5" x14ac:dyDescent="0.3">
      <c r="B214" s="8"/>
      <c r="C214" s="8"/>
      <c r="E214" s="7"/>
    </row>
    <row r="215" spans="2:5" x14ac:dyDescent="0.3">
      <c r="B215" s="8"/>
      <c r="C215" s="8"/>
      <c r="E215" s="7"/>
    </row>
    <row r="216" spans="2:5" x14ac:dyDescent="0.3">
      <c r="B216" s="8"/>
      <c r="C216" s="8"/>
      <c r="E216" s="7"/>
    </row>
    <row r="217" spans="2:5" x14ac:dyDescent="0.3">
      <c r="B217" s="8"/>
      <c r="C217" s="8"/>
      <c r="E217" s="7"/>
    </row>
    <row r="218" spans="2:5" x14ac:dyDescent="0.3">
      <c r="B218" s="8"/>
      <c r="C218" s="8"/>
      <c r="E218" s="7"/>
    </row>
    <row r="219" spans="2:5" x14ac:dyDescent="0.3">
      <c r="B219" s="8"/>
      <c r="C219" s="8"/>
      <c r="E219" s="7"/>
    </row>
    <row r="220" spans="2:5" x14ac:dyDescent="0.3">
      <c r="B220" s="8"/>
      <c r="C220" s="8"/>
      <c r="E220" s="7"/>
    </row>
    <row r="221" spans="2:5" x14ac:dyDescent="0.3">
      <c r="B221" s="8"/>
      <c r="C221" s="8"/>
      <c r="E221" s="7"/>
    </row>
    <row r="222" spans="2:5" x14ac:dyDescent="0.3">
      <c r="B222" s="8"/>
      <c r="C222" s="8"/>
      <c r="E222" s="7"/>
    </row>
    <row r="223" spans="2:5" x14ac:dyDescent="0.3">
      <c r="B223" s="8"/>
      <c r="C223" s="8"/>
      <c r="E223" s="7"/>
    </row>
    <row r="224" spans="2:5" x14ac:dyDescent="0.3">
      <c r="B224" s="8"/>
      <c r="C224" s="8"/>
      <c r="E224" s="7"/>
    </row>
    <row r="225" spans="2:5" x14ac:dyDescent="0.3">
      <c r="B225" s="8"/>
      <c r="C225" s="8"/>
      <c r="E225" s="7"/>
    </row>
    <row r="226" spans="2:5" x14ac:dyDescent="0.3">
      <c r="B226" s="8"/>
      <c r="C226" s="8"/>
      <c r="E226" s="7"/>
    </row>
    <row r="227" spans="2:5" x14ac:dyDescent="0.3">
      <c r="B227" s="8"/>
      <c r="C227" s="8"/>
      <c r="E227" s="7"/>
    </row>
    <row r="228" spans="2:5" x14ac:dyDescent="0.3">
      <c r="B228" s="8"/>
      <c r="C228" s="8"/>
      <c r="E228" s="7"/>
    </row>
    <row r="229" spans="2:5" x14ac:dyDescent="0.3">
      <c r="B229" s="8"/>
      <c r="C229" s="8"/>
      <c r="E229" s="7"/>
    </row>
    <row r="230" spans="2:5" x14ac:dyDescent="0.3">
      <c r="B230" s="8"/>
      <c r="C230" s="8"/>
      <c r="E230" s="7"/>
    </row>
    <row r="231" spans="2:5" x14ac:dyDescent="0.3">
      <c r="B231" s="8"/>
      <c r="C231" s="8"/>
      <c r="E231" s="7"/>
    </row>
    <row r="232" spans="2:5" x14ac:dyDescent="0.3">
      <c r="B232" s="8"/>
      <c r="C232" s="8"/>
      <c r="E232" s="7"/>
    </row>
    <row r="233" spans="2:5" x14ac:dyDescent="0.3">
      <c r="B233" s="8"/>
      <c r="C233" s="8"/>
      <c r="E233" s="7"/>
    </row>
    <row r="234" spans="2:5" x14ac:dyDescent="0.3">
      <c r="B234" s="8"/>
      <c r="C234" s="8"/>
      <c r="E234" s="7"/>
    </row>
    <row r="235" spans="2:5" x14ac:dyDescent="0.3">
      <c r="B235" s="8"/>
      <c r="C235" s="8"/>
      <c r="E235" s="7"/>
    </row>
    <row r="236" spans="2:5" x14ac:dyDescent="0.3">
      <c r="B236" s="8"/>
      <c r="C236" s="8"/>
      <c r="E236" s="7"/>
    </row>
    <row r="237" spans="2:5" x14ac:dyDescent="0.3">
      <c r="B237" s="8"/>
      <c r="C237" s="8"/>
      <c r="E237" s="7"/>
    </row>
    <row r="238" spans="2:5" x14ac:dyDescent="0.3">
      <c r="B238" s="8"/>
      <c r="C238" s="8"/>
      <c r="E238" s="7"/>
    </row>
    <row r="239" spans="2:5" x14ac:dyDescent="0.3">
      <c r="B239" s="8"/>
      <c r="C239" s="8"/>
      <c r="E239" s="7"/>
    </row>
    <row r="240" spans="2:5" x14ac:dyDescent="0.3">
      <c r="B240" s="8"/>
      <c r="C240" s="8"/>
      <c r="E240" s="7"/>
    </row>
    <row r="241" spans="2:5" x14ac:dyDescent="0.3">
      <c r="B241" s="8"/>
      <c r="C241" s="8"/>
      <c r="E241" s="7"/>
    </row>
    <row r="242" spans="2:5" x14ac:dyDescent="0.3">
      <c r="B242" s="8"/>
      <c r="C242" s="8"/>
      <c r="E242" s="7"/>
    </row>
    <row r="243" spans="2:5" x14ac:dyDescent="0.3">
      <c r="B243" s="8"/>
      <c r="C243" s="8"/>
      <c r="E243" s="7"/>
    </row>
    <row r="244" spans="2:5" x14ac:dyDescent="0.3">
      <c r="B244" s="8"/>
      <c r="C244" s="8"/>
      <c r="E244" s="7"/>
    </row>
    <row r="245" spans="2:5" x14ac:dyDescent="0.3">
      <c r="B245" s="8"/>
      <c r="C245" s="8"/>
      <c r="E245" s="7"/>
    </row>
    <row r="246" spans="2:5" x14ac:dyDescent="0.3">
      <c r="B246" s="8"/>
      <c r="C246" s="8"/>
      <c r="E246" s="7"/>
    </row>
    <row r="247" spans="2:5" x14ac:dyDescent="0.3">
      <c r="B247" s="8"/>
      <c r="C247" s="8"/>
      <c r="E247" s="7"/>
    </row>
    <row r="248" spans="2:5" x14ac:dyDescent="0.3">
      <c r="B248" s="8"/>
      <c r="C248" s="8"/>
      <c r="E248" s="7"/>
    </row>
    <row r="249" spans="2:5" x14ac:dyDescent="0.3">
      <c r="B249" s="8"/>
      <c r="C249" s="8"/>
      <c r="E249" s="7"/>
    </row>
    <row r="250" spans="2:5" x14ac:dyDescent="0.3">
      <c r="B250" s="8"/>
      <c r="C250" s="8"/>
      <c r="E250" s="7"/>
    </row>
    <row r="251" spans="2:5" x14ac:dyDescent="0.3">
      <c r="B251" s="8"/>
      <c r="C251" s="8"/>
      <c r="E251" s="7"/>
    </row>
    <row r="252" spans="2:5" x14ac:dyDescent="0.3">
      <c r="B252" s="8"/>
      <c r="C252" s="8"/>
      <c r="E252" s="7"/>
    </row>
    <row r="253" spans="2:5" x14ac:dyDescent="0.3">
      <c r="B253" s="8"/>
      <c r="C253" s="8"/>
      <c r="E253" s="7"/>
    </row>
    <row r="254" spans="2:5" x14ac:dyDescent="0.3">
      <c r="B254" s="8"/>
      <c r="C254" s="8"/>
      <c r="E254" s="7"/>
    </row>
    <row r="255" spans="2:5" x14ac:dyDescent="0.3">
      <c r="B255" s="8"/>
      <c r="C255" s="8"/>
      <c r="E255" s="7"/>
    </row>
    <row r="256" spans="2:5" x14ac:dyDescent="0.3">
      <c r="B256" s="8"/>
      <c r="C256" s="8"/>
      <c r="E256" s="7"/>
    </row>
    <row r="257" spans="2:5" x14ac:dyDescent="0.3">
      <c r="B257" s="8"/>
      <c r="C257" s="8"/>
      <c r="E257" s="7"/>
    </row>
    <row r="258" spans="2:5" x14ac:dyDescent="0.3">
      <c r="B258" s="8"/>
      <c r="C258" s="8"/>
      <c r="E258" s="7"/>
    </row>
    <row r="259" spans="2:5" x14ac:dyDescent="0.3">
      <c r="B259" s="8"/>
      <c r="C259" s="8"/>
      <c r="E259" s="7"/>
    </row>
    <row r="260" spans="2:5" x14ac:dyDescent="0.3">
      <c r="B260" s="8"/>
      <c r="C260" s="8"/>
      <c r="E260" s="7"/>
    </row>
    <row r="261" spans="2:5" x14ac:dyDescent="0.3">
      <c r="B261" s="8"/>
      <c r="C261" s="8"/>
      <c r="E261" s="7"/>
    </row>
    <row r="262" spans="2:5" x14ac:dyDescent="0.3">
      <c r="B262" s="8"/>
      <c r="C262" s="8"/>
      <c r="E262" s="7"/>
    </row>
    <row r="263" spans="2:5" x14ac:dyDescent="0.3">
      <c r="B263" s="8"/>
      <c r="C263" s="8"/>
      <c r="E263" s="7"/>
    </row>
    <row r="264" spans="2:5" x14ac:dyDescent="0.3">
      <c r="B264" s="8"/>
      <c r="C264" s="8"/>
      <c r="E264" s="7"/>
    </row>
    <row r="265" spans="2:5" x14ac:dyDescent="0.3">
      <c r="B265" s="8"/>
      <c r="C265" s="8"/>
      <c r="E265" s="7"/>
    </row>
    <row r="266" spans="2:5" x14ac:dyDescent="0.3">
      <c r="B266" s="8"/>
      <c r="C266" s="8"/>
      <c r="E266" s="7"/>
    </row>
    <row r="267" spans="2:5" x14ac:dyDescent="0.3">
      <c r="B267" s="8"/>
      <c r="C267" s="8"/>
      <c r="E267" s="7"/>
    </row>
    <row r="268" spans="2:5" x14ac:dyDescent="0.3">
      <c r="B268" s="8"/>
      <c r="C268" s="8"/>
      <c r="E268" s="7"/>
    </row>
    <row r="269" spans="2:5" x14ac:dyDescent="0.3">
      <c r="B269" s="8"/>
      <c r="C269" s="8"/>
      <c r="E269" s="7"/>
    </row>
    <row r="270" spans="2:5" x14ac:dyDescent="0.3">
      <c r="B270" s="8"/>
      <c r="C270" s="8"/>
      <c r="E270" s="7"/>
    </row>
    <row r="271" spans="2:5" x14ac:dyDescent="0.3">
      <c r="B271" s="8"/>
      <c r="C271" s="8"/>
      <c r="E271" s="7"/>
    </row>
    <row r="272" spans="2:5" x14ac:dyDescent="0.3">
      <c r="B272" s="8"/>
      <c r="C272" s="8"/>
      <c r="E272" s="7"/>
    </row>
    <row r="273" spans="2:5" x14ac:dyDescent="0.3">
      <c r="B273" s="8"/>
      <c r="C273" s="8"/>
      <c r="E273" s="7"/>
    </row>
    <row r="274" spans="2:5" x14ac:dyDescent="0.3">
      <c r="B274" s="8"/>
      <c r="C274" s="8"/>
      <c r="E274" s="7"/>
    </row>
    <row r="275" spans="2:5" x14ac:dyDescent="0.3">
      <c r="B275" s="8"/>
      <c r="C275" s="8"/>
      <c r="E275" s="7"/>
    </row>
    <row r="276" spans="2:5" x14ac:dyDescent="0.3">
      <c r="B276" s="8"/>
      <c r="C276" s="8"/>
      <c r="E276" s="7"/>
    </row>
    <row r="277" spans="2:5" x14ac:dyDescent="0.3">
      <c r="B277" s="8"/>
      <c r="C277" s="8"/>
      <c r="E277" s="7"/>
    </row>
    <row r="278" spans="2:5" x14ac:dyDescent="0.3">
      <c r="B278" s="8"/>
      <c r="C278" s="8"/>
      <c r="E278" s="7"/>
    </row>
    <row r="279" spans="2:5" x14ac:dyDescent="0.3">
      <c r="B279" s="8"/>
      <c r="C279" s="8"/>
      <c r="E279" s="7"/>
    </row>
    <row r="280" spans="2:5" x14ac:dyDescent="0.3">
      <c r="B280" s="8"/>
      <c r="C280" s="8"/>
      <c r="E280" s="7"/>
    </row>
    <row r="281" spans="2:5" x14ac:dyDescent="0.3">
      <c r="B281" s="8"/>
      <c r="C281" s="8"/>
      <c r="E281" s="7"/>
    </row>
    <row r="282" spans="2:5" x14ac:dyDescent="0.3">
      <c r="B282" s="8"/>
      <c r="C282" s="8"/>
      <c r="E282" s="7"/>
    </row>
    <row r="283" spans="2:5" x14ac:dyDescent="0.3">
      <c r="B283" s="8"/>
      <c r="C283" s="8"/>
      <c r="E283" s="7"/>
    </row>
    <row r="284" spans="2:5" x14ac:dyDescent="0.3">
      <c r="B284" s="8"/>
      <c r="C284" s="8"/>
      <c r="E284" s="7"/>
    </row>
    <row r="285" spans="2:5" x14ac:dyDescent="0.3">
      <c r="B285" s="8"/>
      <c r="C285" s="8"/>
      <c r="E285" s="7"/>
    </row>
    <row r="286" spans="2:5" x14ac:dyDescent="0.3">
      <c r="B286" s="8"/>
      <c r="C286" s="8"/>
      <c r="E286" s="7"/>
    </row>
    <row r="287" spans="2:5" x14ac:dyDescent="0.3">
      <c r="B287" s="8"/>
      <c r="C287" s="8"/>
      <c r="E287" s="7"/>
    </row>
    <row r="288" spans="2:5" x14ac:dyDescent="0.3">
      <c r="B288" s="8"/>
      <c r="C288" s="8"/>
      <c r="E288" s="7"/>
    </row>
    <row r="289" spans="2:5" x14ac:dyDescent="0.3">
      <c r="B289" s="8"/>
      <c r="C289" s="8"/>
      <c r="E289" s="7"/>
    </row>
    <row r="290" spans="2:5" x14ac:dyDescent="0.3">
      <c r="B290" s="8"/>
      <c r="C290" s="8"/>
      <c r="E290" s="7"/>
    </row>
    <row r="291" spans="2:5" x14ac:dyDescent="0.3">
      <c r="B291" s="8"/>
      <c r="C291" s="8"/>
      <c r="E291" s="7"/>
    </row>
    <row r="292" spans="2:5" x14ac:dyDescent="0.3">
      <c r="B292" s="8"/>
      <c r="C292" s="8"/>
      <c r="E292" s="7"/>
    </row>
    <row r="293" spans="2:5" x14ac:dyDescent="0.3">
      <c r="B293" s="8"/>
      <c r="C293" s="8"/>
      <c r="E293" s="7"/>
    </row>
    <row r="294" spans="2:5" x14ac:dyDescent="0.3">
      <c r="B294" s="8"/>
      <c r="C294" s="8"/>
      <c r="E294" s="7"/>
    </row>
    <row r="295" spans="2:5" x14ac:dyDescent="0.3">
      <c r="B295" s="8"/>
      <c r="C295" s="8"/>
      <c r="E295" s="7"/>
    </row>
    <row r="296" spans="2:5" x14ac:dyDescent="0.3">
      <c r="B296" s="8"/>
      <c r="C296" s="8"/>
      <c r="E296" s="7"/>
    </row>
    <row r="297" spans="2:5" x14ac:dyDescent="0.3">
      <c r="B297" s="8"/>
      <c r="C297" s="8"/>
      <c r="E297" s="7"/>
    </row>
    <row r="298" spans="2:5" x14ac:dyDescent="0.3">
      <c r="B298" s="8"/>
      <c r="C298" s="8"/>
      <c r="E298" s="7"/>
    </row>
    <row r="299" spans="2:5" x14ac:dyDescent="0.3">
      <c r="B299" s="8"/>
      <c r="C299" s="8"/>
      <c r="E299" s="7"/>
    </row>
    <row r="300" spans="2:5" x14ac:dyDescent="0.3">
      <c r="B300" s="8"/>
      <c r="C300" s="8"/>
      <c r="E300" s="7"/>
    </row>
    <row r="301" spans="2:5" x14ac:dyDescent="0.3">
      <c r="B301" s="8"/>
      <c r="C301" s="8"/>
      <c r="E301" s="7"/>
    </row>
    <row r="302" spans="2:5" x14ac:dyDescent="0.3">
      <c r="B302" s="8"/>
      <c r="C302" s="8"/>
      <c r="E302" s="7"/>
    </row>
    <row r="303" spans="2:5" x14ac:dyDescent="0.3">
      <c r="B303" s="8"/>
      <c r="C303" s="8"/>
      <c r="E303" s="7"/>
    </row>
    <row r="304" spans="2:5" x14ac:dyDescent="0.3">
      <c r="B304" s="8"/>
      <c r="C304" s="8"/>
      <c r="E304" s="7"/>
    </row>
    <row r="305" spans="2:5" x14ac:dyDescent="0.3">
      <c r="B305" s="8"/>
      <c r="C305" s="8"/>
      <c r="E305" s="7"/>
    </row>
    <row r="306" spans="2:5" x14ac:dyDescent="0.3">
      <c r="B306" s="8"/>
      <c r="C306" s="8"/>
      <c r="E306" s="7"/>
    </row>
    <row r="307" spans="2:5" x14ac:dyDescent="0.3">
      <c r="B307" s="8"/>
      <c r="C307" s="8"/>
      <c r="E307" s="7"/>
    </row>
    <row r="308" spans="2:5" x14ac:dyDescent="0.3">
      <c r="B308" s="8"/>
      <c r="C308" s="8"/>
      <c r="E308" s="7"/>
    </row>
    <row r="309" spans="2:5" x14ac:dyDescent="0.3">
      <c r="B309" s="8"/>
      <c r="C309" s="8"/>
      <c r="E309" s="7"/>
    </row>
    <row r="310" spans="2:5" x14ac:dyDescent="0.3">
      <c r="B310" s="8"/>
      <c r="C310" s="8"/>
      <c r="E310" s="7"/>
    </row>
    <row r="311" spans="2:5" x14ac:dyDescent="0.3">
      <c r="B311" s="8"/>
      <c r="C311" s="8"/>
      <c r="E311" s="7"/>
    </row>
    <row r="312" spans="2:5" x14ac:dyDescent="0.3">
      <c r="B312" s="8"/>
      <c r="C312" s="8"/>
      <c r="E312" s="7"/>
    </row>
    <row r="313" spans="2:5" x14ac:dyDescent="0.3">
      <c r="B313" s="8"/>
      <c r="C313" s="8"/>
      <c r="E313" s="7"/>
    </row>
    <row r="314" spans="2:5" x14ac:dyDescent="0.3">
      <c r="B314" s="8"/>
      <c r="C314" s="8"/>
      <c r="E314" s="7"/>
    </row>
    <row r="315" spans="2:5" x14ac:dyDescent="0.3">
      <c r="B315" s="8"/>
      <c r="C315" s="8"/>
      <c r="E315" s="7"/>
    </row>
    <row r="316" spans="2:5" x14ac:dyDescent="0.3">
      <c r="B316" s="8"/>
      <c r="C316" s="8"/>
      <c r="E316" s="7"/>
    </row>
    <row r="317" spans="2:5" x14ac:dyDescent="0.3">
      <c r="B317" s="8"/>
      <c r="C317" s="8"/>
      <c r="E317" s="7"/>
    </row>
    <row r="318" spans="2:5" x14ac:dyDescent="0.3">
      <c r="B318" s="8"/>
      <c r="C318" s="8"/>
      <c r="E318" s="7"/>
    </row>
    <row r="319" spans="2:5" x14ac:dyDescent="0.3">
      <c r="B319" s="8"/>
      <c r="C319" s="8"/>
      <c r="E319" s="7"/>
    </row>
    <row r="320" spans="2:5" x14ac:dyDescent="0.3">
      <c r="B320" s="8"/>
      <c r="C320" s="8"/>
      <c r="E320" s="7"/>
    </row>
    <row r="321" spans="2:5" x14ac:dyDescent="0.3">
      <c r="B321" s="8"/>
      <c r="C321" s="8"/>
      <c r="E321" s="7"/>
    </row>
    <row r="322" spans="2:5" x14ac:dyDescent="0.3">
      <c r="B322" s="8"/>
      <c r="C322" s="8"/>
      <c r="E322" s="7"/>
    </row>
    <row r="323" spans="2:5" x14ac:dyDescent="0.3">
      <c r="B323" s="8"/>
      <c r="C323" s="8"/>
      <c r="E323" s="7"/>
    </row>
    <row r="324" spans="2:5" x14ac:dyDescent="0.3">
      <c r="B324" s="8"/>
      <c r="C324" s="8"/>
      <c r="E324" s="7"/>
    </row>
    <row r="325" spans="2:5" x14ac:dyDescent="0.3">
      <c r="B325" s="8"/>
      <c r="C325" s="8"/>
      <c r="E325" s="7"/>
    </row>
    <row r="326" spans="2:5" x14ac:dyDescent="0.3">
      <c r="B326" s="8"/>
      <c r="C326" s="8"/>
      <c r="E326" s="7"/>
    </row>
    <row r="327" spans="2:5" x14ac:dyDescent="0.3">
      <c r="B327" s="8"/>
      <c r="C327" s="8"/>
      <c r="E327" s="7"/>
    </row>
    <row r="328" spans="2:5" x14ac:dyDescent="0.3">
      <c r="B328" s="8"/>
      <c r="C328" s="8"/>
      <c r="E328" s="7"/>
    </row>
    <row r="329" spans="2:5" x14ac:dyDescent="0.3">
      <c r="B329" s="8"/>
      <c r="C329" s="8"/>
      <c r="E329" s="7"/>
    </row>
    <row r="330" spans="2:5" x14ac:dyDescent="0.3">
      <c r="B330" s="8"/>
      <c r="C330" s="8"/>
      <c r="E330" s="7"/>
    </row>
    <row r="331" spans="2:5" x14ac:dyDescent="0.3">
      <c r="B331" s="8"/>
      <c r="C331" s="8"/>
      <c r="E331" s="7"/>
    </row>
    <row r="332" spans="2:5" x14ac:dyDescent="0.3">
      <c r="B332" s="8"/>
      <c r="C332" s="8"/>
      <c r="E332" s="7"/>
    </row>
    <row r="333" spans="2:5" x14ac:dyDescent="0.3">
      <c r="B333" s="8"/>
      <c r="C333" s="8"/>
      <c r="E333" s="7"/>
    </row>
    <row r="334" spans="2:5" x14ac:dyDescent="0.3">
      <c r="B334" s="8"/>
      <c r="C334" s="8"/>
      <c r="E334" s="7"/>
    </row>
    <row r="335" spans="2:5" x14ac:dyDescent="0.3">
      <c r="B335" s="8"/>
      <c r="C335" s="8"/>
      <c r="E335" s="7"/>
    </row>
    <row r="336" spans="2:5" x14ac:dyDescent="0.3">
      <c r="B336" s="8"/>
      <c r="C336" s="8"/>
      <c r="E336" s="7"/>
    </row>
    <row r="337" spans="2:5" x14ac:dyDescent="0.3">
      <c r="B337" s="8"/>
      <c r="C337" s="8"/>
      <c r="E337" s="7"/>
    </row>
    <row r="338" spans="2:5" x14ac:dyDescent="0.3">
      <c r="B338" s="8"/>
      <c r="C338" s="8"/>
      <c r="E338" s="7"/>
    </row>
    <row r="339" spans="2:5" x14ac:dyDescent="0.3">
      <c r="B339" s="8"/>
      <c r="C339" s="8"/>
      <c r="E339" s="7"/>
    </row>
    <row r="340" spans="2:5" x14ac:dyDescent="0.3">
      <c r="B340" s="8"/>
      <c r="C340" s="8"/>
      <c r="E340" s="7"/>
    </row>
    <row r="341" spans="2:5" x14ac:dyDescent="0.3">
      <c r="B341" s="8"/>
      <c r="C341" s="8"/>
      <c r="E341" s="7"/>
    </row>
    <row r="342" spans="2:5" x14ac:dyDescent="0.3">
      <c r="B342" s="8"/>
      <c r="C342" s="8"/>
      <c r="E342" s="7"/>
    </row>
    <row r="343" spans="2:5" x14ac:dyDescent="0.3">
      <c r="B343" s="8"/>
      <c r="C343" s="8"/>
      <c r="E343" s="7"/>
    </row>
    <row r="344" spans="2:5" x14ac:dyDescent="0.3">
      <c r="B344" s="8"/>
      <c r="C344" s="8"/>
      <c r="E344" s="7"/>
    </row>
    <row r="345" spans="2:5" x14ac:dyDescent="0.3">
      <c r="B345" s="8"/>
      <c r="C345" s="8"/>
      <c r="E345" s="7"/>
    </row>
    <row r="346" spans="2:5" x14ac:dyDescent="0.3">
      <c r="B346" s="8"/>
      <c r="C346" s="8"/>
      <c r="E346" s="7"/>
    </row>
    <row r="347" spans="2:5" x14ac:dyDescent="0.3">
      <c r="B347" s="8"/>
      <c r="C347" s="8"/>
      <c r="E347" s="7"/>
    </row>
    <row r="348" spans="2:5" x14ac:dyDescent="0.3">
      <c r="B348" s="8"/>
      <c r="C348" s="8"/>
      <c r="E348" s="7"/>
    </row>
    <row r="349" spans="2:5" x14ac:dyDescent="0.3">
      <c r="B349" s="8"/>
      <c r="C349" s="8"/>
      <c r="E349" s="7"/>
    </row>
    <row r="350" spans="2:5" x14ac:dyDescent="0.3">
      <c r="B350" s="8"/>
      <c r="C350" s="8"/>
      <c r="E350" s="7"/>
    </row>
    <row r="351" spans="2:5" x14ac:dyDescent="0.3">
      <c r="B351" s="8"/>
      <c r="C351" s="8"/>
      <c r="E351" s="7"/>
    </row>
    <row r="352" spans="2:5" x14ac:dyDescent="0.3">
      <c r="B352" s="8"/>
      <c r="C352" s="8"/>
      <c r="E352" s="7"/>
    </row>
    <row r="353" spans="2:5" x14ac:dyDescent="0.3">
      <c r="B353" s="8"/>
      <c r="C353" s="8"/>
      <c r="E353" s="7"/>
    </row>
    <row r="354" spans="2:5" x14ac:dyDescent="0.3">
      <c r="B354" s="8"/>
      <c r="C354" s="8"/>
      <c r="E354" s="7"/>
    </row>
    <row r="355" spans="2:5" x14ac:dyDescent="0.3">
      <c r="B355" s="8"/>
      <c r="C355" s="8"/>
      <c r="E355" s="7"/>
    </row>
    <row r="356" spans="2:5" x14ac:dyDescent="0.3">
      <c r="B356" s="8"/>
      <c r="C356" s="8"/>
      <c r="E356" s="7"/>
    </row>
    <row r="357" spans="2:5" x14ac:dyDescent="0.3">
      <c r="B357" s="8"/>
      <c r="C357" s="8"/>
      <c r="E357" s="7"/>
    </row>
    <row r="358" spans="2:5" x14ac:dyDescent="0.3">
      <c r="B358" s="8"/>
      <c r="C358" s="8"/>
      <c r="E358" s="7"/>
    </row>
    <row r="359" spans="2:5" x14ac:dyDescent="0.3">
      <c r="B359" s="8"/>
      <c r="C359" s="8"/>
      <c r="E359" s="7"/>
    </row>
    <row r="360" spans="2:5" x14ac:dyDescent="0.3">
      <c r="B360" s="8"/>
      <c r="C360" s="8"/>
      <c r="E360" s="7"/>
    </row>
    <row r="361" spans="2:5" x14ac:dyDescent="0.3">
      <c r="B361" s="8"/>
      <c r="C361" s="8"/>
      <c r="E361" s="7"/>
    </row>
    <row r="362" spans="2:5" x14ac:dyDescent="0.3">
      <c r="B362" s="8"/>
      <c r="C362" s="8"/>
      <c r="E362" s="7"/>
    </row>
    <row r="363" spans="2:5" x14ac:dyDescent="0.3">
      <c r="B363" s="8"/>
      <c r="C363" s="8"/>
      <c r="E363" s="7"/>
    </row>
    <row r="364" spans="2:5" x14ac:dyDescent="0.3">
      <c r="B364" s="8"/>
      <c r="C364" s="8"/>
      <c r="E364" s="7"/>
    </row>
    <row r="365" spans="2:5" x14ac:dyDescent="0.3">
      <c r="B365" s="8"/>
      <c r="C365" s="8"/>
      <c r="E365" s="7"/>
    </row>
    <row r="366" spans="2:5" x14ac:dyDescent="0.3">
      <c r="B366" s="8"/>
      <c r="C366" s="8"/>
      <c r="E366" s="7"/>
    </row>
    <row r="367" spans="2:5" x14ac:dyDescent="0.3">
      <c r="B367" s="8"/>
      <c r="C367" s="8"/>
      <c r="E367" s="7"/>
    </row>
    <row r="368" spans="2:5" x14ac:dyDescent="0.3">
      <c r="B368" s="8"/>
      <c r="C368" s="8"/>
      <c r="E368" s="7"/>
    </row>
    <row r="369" spans="2:5" x14ac:dyDescent="0.3">
      <c r="B369" s="8"/>
      <c r="C369" s="8"/>
      <c r="E369" s="7"/>
    </row>
    <row r="370" spans="2:5" x14ac:dyDescent="0.3">
      <c r="B370" s="8"/>
      <c r="C370" s="8"/>
      <c r="E370" s="7"/>
    </row>
    <row r="371" spans="2:5" x14ac:dyDescent="0.3">
      <c r="B371" s="8"/>
      <c r="C371" s="8"/>
      <c r="E371" s="7"/>
    </row>
    <row r="372" spans="2:5" x14ac:dyDescent="0.3">
      <c r="B372" s="8"/>
      <c r="C372" s="8"/>
      <c r="E372" s="7"/>
    </row>
    <row r="373" spans="2:5" x14ac:dyDescent="0.3">
      <c r="B373" s="8"/>
      <c r="C373" s="8"/>
      <c r="E373" s="7"/>
    </row>
    <row r="374" spans="2:5" x14ac:dyDescent="0.3">
      <c r="B374" s="8"/>
      <c r="C374" s="8"/>
      <c r="E374" s="7"/>
    </row>
    <row r="375" spans="2:5" x14ac:dyDescent="0.3">
      <c r="B375" s="8"/>
      <c r="C375" s="8"/>
      <c r="E375" s="7"/>
    </row>
    <row r="376" spans="2:5" x14ac:dyDescent="0.3">
      <c r="B376" s="8"/>
      <c r="C376" s="8"/>
      <c r="E376" s="7"/>
    </row>
    <row r="377" spans="2:5" x14ac:dyDescent="0.3">
      <c r="B377" s="8"/>
      <c r="C377" s="8"/>
      <c r="E377" s="7"/>
    </row>
    <row r="378" spans="2:5" x14ac:dyDescent="0.3">
      <c r="B378" s="8"/>
      <c r="C378" s="8"/>
      <c r="E378" s="7"/>
    </row>
    <row r="379" spans="2:5" x14ac:dyDescent="0.3">
      <c r="B379" s="8"/>
      <c r="C379" s="8"/>
      <c r="E379" s="7"/>
    </row>
    <row r="380" spans="2:5" x14ac:dyDescent="0.3">
      <c r="B380" s="8"/>
      <c r="C380" s="8"/>
      <c r="E380" s="7"/>
    </row>
    <row r="381" spans="2:5" x14ac:dyDescent="0.3">
      <c r="B381" s="8"/>
      <c r="C381" s="8"/>
      <c r="E381" s="7"/>
    </row>
    <row r="382" spans="2:5" x14ac:dyDescent="0.3">
      <c r="B382" s="8"/>
      <c r="C382" s="8"/>
      <c r="E382" s="7"/>
    </row>
    <row r="383" spans="2:5" x14ac:dyDescent="0.3">
      <c r="B383" s="8"/>
      <c r="C383" s="8"/>
      <c r="E383" s="7"/>
    </row>
    <row r="384" spans="2:5" x14ac:dyDescent="0.3">
      <c r="B384" s="8"/>
      <c r="C384" s="8"/>
      <c r="E384" s="7"/>
    </row>
    <row r="385" spans="2:5" x14ac:dyDescent="0.3">
      <c r="B385" s="8"/>
      <c r="C385" s="8"/>
      <c r="E385" s="7"/>
    </row>
    <row r="386" spans="2:5" x14ac:dyDescent="0.3">
      <c r="B386" s="8"/>
      <c r="C386" s="8"/>
      <c r="E386" s="7"/>
    </row>
    <row r="387" spans="2:5" x14ac:dyDescent="0.3">
      <c r="B387" s="8"/>
      <c r="C387" s="8"/>
      <c r="E387" s="7"/>
    </row>
    <row r="388" spans="2:5" x14ac:dyDescent="0.3">
      <c r="B388" s="8"/>
      <c r="C388" s="8"/>
      <c r="E388" s="7"/>
    </row>
    <row r="389" spans="2:5" x14ac:dyDescent="0.3">
      <c r="B389" s="8"/>
      <c r="C389" s="8"/>
      <c r="E389" s="7"/>
    </row>
    <row r="390" spans="2:5" x14ac:dyDescent="0.3">
      <c r="B390" s="8"/>
      <c r="C390" s="8"/>
      <c r="E390" s="7"/>
    </row>
    <row r="391" spans="2:5" x14ac:dyDescent="0.3">
      <c r="B391" s="8"/>
      <c r="C391" s="8"/>
      <c r="E391" s="7"/>
    </row>
    <row r="392" spans="2:5" x14ac:dyDescent="0.3">
      <c r="B392" s="8"/>
      <c r="C392" s="8"/>
      <c r="E392" s="7"/>
    </row>
    <row r="393" spans="2:5" x14ac:dyDescent="0.3">
      <c r="B393" s="8"/>
      <c r="C393" s="8"/>
      <c r="E393" s="7"/>
    </row>
    <row r="394" spans="2:5" x14ac:dyDescent="0.3">
      <c r="B394" s="8"/>
      <c r="C394" s="8"/>
      <c r="E394" s="7"/>
    </row>
    <row r="395" spans="2:5" x14ac:dyDescent="0.3">
      <c r="B395" s="8"/>
      <c r="C395" s="8"/>
      <c r="E395" s="7"/>
    </row>
    <row r="396" spans="2:5" x14ac:dyDescent="0.3">
      <c r="B396" s="8"/>
      <c r="C396" s="8"/>
      <c r="E396" s="7"/>
    </row>
    <row r="397" spans="2:5" x14ac:dyDescent="0.3">
      <c r="B397" s="8"/>
      <c r="C397" s="8"/>
      <c r="E397" s="7"/>
    </row>
    <row r="398" spans="2:5" x14ac:dyDescent="0.3">
      <c r="B398" s="8"/>
      <c r="C398" s="8"/>
      <c r="E398" s="7"/>
    </row>
    <row r="399" spans="2:5" x14ac:dyDescent="0.3">
      <c r="B399" s="8"/>
      <c r="C399" s="8"/>
      <c r="E399" s="7"/>
    </row>
    <row r="400" spans="2:5" x14ac:dyDescent="0.3">
      <c r="B400" s="8"/>
      <c r="C400" s="8"/>
      <c r="E400" s="7"/>
    </row>
    <row r="401" spans="2:5" x14ac:dyDescent="0.3">
      <c r="B401" s="8"/>
      <c r="C401" s="8"/>
      <c r="E401" s="7"/>
    </row>
    <row r="402" spans="2:5" x14ac:dyDescent="0.3">
      <c r="B402" s="8"/>
      <c r="C402" s="8"/>
      <c r="E402" s="7"/>
    </row>
    <row r="403" spans="2:5" x14ac:dyDescent="0.3">
      <c r="B403" s="8"/>
      <c r="C403" s="8"/>
      <c r="E403" s="7"/>
    </row>
    <row r="404" spans="2:5" x14ac:dyDescent="0.3">
      <c r="B404" s="8"/>
      <c r="C404" s="8"/>
      <c r="E404" s="7"/>
    </row>
    <row r="405" spans="2:5" x14ac:dyDescent="0.3">
      <c r="B405" s="8"/>
      <c r="C405" s="8"/>
      <c r="E405" s="7"/>
    </row>
    <row r="406" spans="2:5" x14ac:dyDescent="0.3">
      <c r="B406" s="8"/>
      <c r="C406" s="8"/>
      <c r="E406" s="7"/>
    </row>
    <row r="407" spans="2:5" x14ac:dyDescent="0.3">
      <c r="B407" s="8"/>
      <c r="C407" s="8"/>
      <c r="E407" s="7"/>
    </row>
    <row r="408" spans="2:5" x14ac:dyDescent="0.3">
      <c r="B408" s="8"/>
      <c r="C408" s="8"/>
      <c r="E408" s="7"/>
    </row>
    <row r="409" spans="2:5" x14ac:dyDescent="0.3">
      <c r="B409" s="8"/>
      <c r="C409" s="8"/>
      <c r="E409" s="7"/>
    </row>
    <row r="410" spans="2:5" x14ac:dyDescent="0.3">
      <c r="B410" s="8"/>
      <c r="C410" s="8"/>
      <c r="E410" s="7"/>
    </row>
    <row r="411" spans="2:5" x14ac:dyDescent="0.3">
      <c r="B411" s="8"/>
      <c r="C411" s="8"/>
      <c r="E411" s="7"/>
    </row>
    <row r="412" spans="2:5" x14ac:dyDescent="0.3">
      <c r="B412" s="8"/>
      <c r="C412" s="8"/>
      <c r="E412" s="7"/>
    </row>
    <row r="413" spans="2:5" x14ac:dyDescent="0.3">
      <c r="B413" s="8"/>
      <c r="C413" s="8"/>
      <c r="E413" s="7"/>
    </row>
    <row r="414" spans="2:5" x14ac:dyDescent="0.3">
      <c r="B414" s="8"/>
      <c r="C414" s="8"/>
      <c r="E414" s="7"/>
    </row>
    <row r="415" spans="2:5" x14ac:dyDescent="0.3">
      <c r="B415" s="8"/>
      <c r="C415" s="8"/>
      <c r="E415" s="7"/>
    </row>
    <row r="416" spans="2:5" x14ac:dyDescent="0.3">
      <c r="B416" s="8"/>
      <c r="C416" s="8"/>
      <c r="E416" s="7"/>
    </row>
    <row r="417" spans="2:5" x14ac:dyDescent="0.3">
      <c r="B417" s="8"/>
      <c r="C417" s="8"/>
      <c r="E417" s="7"/>
    </row>
    <row r="418" spans="2:5" x14ac:dyDescent="0.3">
      <c r="B418" s="8"/>
      <c r="C418" s="8"/>
      <c r="E418" s="7"/>
    </row>
    <row r="419" spans="2:5" x14ac:dyDescent="0.3">
      <c r="B419" s="8"/>
      <c r="C419" s="8"/>
      <c r="E419" s="7"/>
    </row>
    <row r="420" spans="2:5" x14ac:dyDescent="0.3">
      <c r="B420" s="8"/>
      <c r="C420" s="8"/>
      <c r="E420" s="7"/>
    </row>
    <row r="421" spans="2:5" x14ac:dyDescent="0.3">
      <c r="B421" s="8"/>
      <c r="C421" s="8"/>
      <c r="E421" s="7"/>
    </row>
    <row r="422" spans="2:5" x14ac:dyDescent="0.3">
      <c r="B422" s="8"/>
      <c r="C422" s="8"/>
      <c r="E422" s="7"/>
    </row>
    <row r="423" spans="2:5" x14ac:dyDescent="0.3">
      <c r="B423" s="8"/>
      <c r="C423" s="8"/>
      <c r="E423" s="7"/>
    </row>
    <row r="424" spans="2:5" x14ac:dyDescent="0.3">
      <c r="B424" s="8"/>
      <c r="C424" s="8"/>
      <c r="E424" s="7"/>
    </row>
    <row r="425" spans="2:5" x14ac:dyDescent="0.3">
      <c r="B425" s="8"/>
      <c r="C425" s="8"/>
      <c r="E425" s="7"/>
    </row>
    <row r="426" spans="2:5" x14ac:dyDescent="0.3">
      <c r="B426" s="8"/>
      <c r="C426" s="8"/>
      <c r="E426" s="7"/>
    </row>
    <row r="427" spans="2:5" x14ac:dyDescent="0.3">
      <c r="B427" s="8"/>
      <c r="C427" s="8"/>
      <c r="E427" s="7"/>
    </row>
    <row r="428" spans="2:5" x14ac:dyDescent="0.3">
      <c r="B428" s="8"/>
      <c r="C428" s="8"/>
      <c r="E428" s="7"/>
    </row>
    <row r="429" spans="2:5" x14ac:dyDescent="0.3">
      <c r="B429" s="8"/>
      <c r="C429" s="8"/>
      <c r="E429" s="7"/>
    </row>
    <row r="430" spans="2:5" x14ac:dyDescent="0.3">
      <c r="B430" s="8"/>
      <c r="C430" s="8"/>
      <c r="E430" s="7"/>
    </row>
    <row r="431" spans="2:5" x14ac:dyDescent="0.3">
      <c r="B431" s="8"/>
      <c r="C431" s="8"/>
      <c r="E431" s="7"/>
    </row>
    <row r="432" spans="2:5" x14ac:dyDescent="0.3">
      <c r="B432" s="8"/>
      <c r="C432" s="8"/>
      <c r="E432" s="7"/>
    </row>
    <row r="433" spans="2:5" x14ac:dyDescent="0.3">
      <c r="B433" s="8"/>
      <c r="C433" s="8"/>
      <c r="E433" s="7"/>
    </row>
    <row r="434" spans="2:5" x14ac:dyDescent="0.3">
      <c r="B434" s="8"/>
      <c r="C434" s="8"/>
      <c r="E434" s="7"/>
    </row>
    <row r="435" spans="2:5" x14ac:dyDescent="0.3">
      <c r="B435" s="8"/>
      <c r="C435" s="8"/>
      <c r="E435" s="7"/>
    </row>
    <row r="436" spans="2:5" x14ac:dyDescent="0.3">
      <c r="B436" s="8"/>
      <c r="C436" s="8"/>
      <c r="E436" s="7"/>
    </row>
    <row r="437" spans="2:5" x14ac:dyDescent="0.3">
      <c r="B437" s="8"/>
      <c r="C437" s="8"/>
      <c r="E437" s="7"/>
    </row>
    <row r="438" spans="2:5" x14ac:dyDescent="0.3">
      <c r="B438" s="8"/>
      <c r="C438" s="8"/>
      <c r="E438" s="7"/>
    </row>
    <row r="439" spans="2:5" x14ac:dyDescent="0.3">
      <c r="B439" s="8"/>
      <c r="C439" s="8"/>
      <c r="E439" s="7"/>
    </row>
    <row r="440" spans="2:5" ht="14.25" customHeight="1" x14ac:dyDescent="0.3">
      <c r="B440" s="8"/>
      <c r="C440" s="8"/>
      <c r="E440" s="7"/>
    </row>
    <row r="441" spans="2:5" x14ac:dyDescent="0.3">
      <c r="B441" s="8"/>
      <c r="C441" s="8"/>
      <c r="E441" s="7"/>
    </row>
  </sheetData>
  <autoFilter ref="A1:F93" xr:uid="{251D42B7-8BF0-4364-AAB9-85D4B0CF229C}"/>
  <pageMargins left="0.7" right="0.7" top="0.75" bottom="0.75"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B187C-A7C0-4700-9130-ECA326650EC5}">
  <dimension ref="A1:DX139"/>
  <sheetViews>
    <sheetView topLeftCell="A3" workbookViewId="0">
      <selection activeCell="C14" sqref="C14"/>
    </sheetView>
  </sheetViews>
  <sheetFormatPr defaultRowHeight="14.5" x14ac:dyDescent="0.35"/>
  <cols>
    <col min="1" max="1" width="32.81640625" customWidth="1"/>
    <col min="2" max="2" width="32.453125" customWidth="1"/>
    <col min="3" max="128" width="10.7265625" customWidth="1"/>
  </cols>
  <sheetData>
    <row r="1" spans="1:3" x14ac:dyDescent="0.35">
      <c r="C1" s="307"/>
    </row>
    <row r="3" spans="1:3" x14ac:dyDescent="0.35">
      <c r="A3" s="306" t="s">
        <v>543</v>
      </c>
      <c r="B3" s="25" t="s">
        <v>544</v>
      </c>
      <c r="C3" s="25" t="s">
        <v>545</v>
      </c>
    </row>
    <row r="4" spans="1:3" x14ac:dyDescent="0.35">
      <c r="A4" t="s">
        <v>335</v>
      </c>
      <c r="B4" t="s">
        <v>334</v>
      </c>
      <c r="C4" s="307">
        <v>65</v>
      </c>
    </row>
    <row r="5" spans="1:3" x14ac:dyDescent="0.35">
      <c r="A5" t="s">
        <v>546</v>
      </c>
      <c r="B5" t="s">
        <v>337</v>
      </c>
      <c r="C5" s="307">
        <v>70</v>
      </c>
    </row>
    <row r="6" spans="1:3" x14ac:dyDescent="0.35">
      <c r="A6" t="s">
        <v>342</v>
      </c>
      <c r="B6" t="s">
        <v>341</v>
      </c>
      <c r="C6" s="307">
        <v>64</v>
      </c>
    </row>
    <row r="7" spans="1:3" x14ac:dyDescent="0.35">
      <c r="A7" t="s">
        <v>345</v>
      </c>
      <c r="B7" t="s">
        <v>344</v>
      </c>
      <c r="C7" s="307">
        <v>64</v>
      </c>
    </row>
    <row r="8" spans="1:3" x14ac:dyDescent="0.35">
      <c r="A8" t="s">
        <v>547</v>
      </c>
      <c r="B8" t="s">
        <v>347</v>
      </c>
      <c r="C8" s="307">
        <v>67</v>
      </c>
    </row>
    <row r="9" spans="1:3" x14ac:dyDescent="0.35">
      <c r="A9" t="s">
        <v>548</v>
      </c>
      <c r="B9" t="s">
        <v>350</v>
      </c>
      <c r="C9" s="307">
        <v>65</v>
      </c>
    </row>
    <row r="10" spans="1:3" x14ac:dyDescent="0.35">
      <c r="A10" t="s">
        <v>355</v>
      </c>
      <c r="B10" t="s">
        <v>354</v>
      </c>
      <c r="C10" s="307">
        <v>63</v>
      </c>
    </row>
    <row r="11" spans="1:3" x14ac:dyDescent="0.35">
      <c r="A11" t="s">
        <v>359</v>
      </c>
      <c r="B11" t="s">
        <v>358</v>
      </c>
      <c r="C11" s="307">
        <v>63</v>
      </c>
    </row>
    <row r="12" spans="1:3" x14ac:dyDescent="0.35">
      <c r="A12" t="s">
        <v>361</v>
      </c>
      <c r="B12" t="s">
        <v>360</v>
      </c>
      <c r="C12" s="307">
        <v>62</v>
      </c>
    </row>
    <row r="13" spans="1:3" x14ac:dyDescent="0.35">
      <c r="A13" t="s">
        <v>364</v>
      </c>
      <c r="B13" t="s">
        <v>363</v>
      </c>
      <c r="C13" s="307">
        <v>65</v>
      </c>
    </row>
    <row r="14" spans="1:3" x14ac:dyDescent="0.35">
      <c r="A14" t="s">
        <v>366</v>
      </c>
      <c r="B14" t="s">
        <v>365</v>
      </c>
      <c r="C14" s="307">
        <v>65</v>
      </c>
    </row>
    <row r="15" spans="1:3" x14ac:dyDescent="0.35">
      <c r="A15" t="s">
        <v>370</v>
      </c>
      <c r="B15" t="s">
        <v>369</v>
      </c>
      <c r="C15" s="307">
        <v>66</v>
      </c>
    </row>
    <row r="16" spans="1:3" x14ac:dyDescent="0.35">
      <c r="A16" t="s">
        <v>372</v>
      </c>
      <c r="B16" t="s">
        <v>371</v>
      </c>
      <c r="C16" s="307">
        <v>65</v>
      </c>
    </row>
    <row r="17" spans="1:3" x14ac:dyDescent="0.35">
      <c r="A17" t="s">
        <v>549</v>
      </c>
      <c r="B17" t="s">
        <v>373</v>
      </c>
      <c r="C17" s="307">
        <v>62</v>
      </c>
    </row>
    <row r="18" spans="1:3" x14ac:dyDescent="0.35">
      <c r="A18" t="s">
        <v>377</v>
      </c>
      <c r="B18" t="s">
        <v>376</v>
      </c>
      <c r="C18" s="307">
        <v>68</v>
      </c>
    </row>
    <row r="19" spans="1:3" x14ac:dyDescent="0.35">
      <c r="A19" t="s">
        <v>379</v>
      </c>
      <c r="B19" t="s">
        <v>378</v>
      </c>
      <c r="C19" s="307">
        <v>66</v>
      </c>
    </row>
    <row r="20" spans="1:3" x14ac:dyDescent="0.35">
      <c r="A20" t="s">
        <v>382</v>
      </c>
      <c r="B20" t="s">
        <v>381</v>
      </c>
      <c r="C20" s="307">
        <v>67</v>
      </c>
    </row>
    <row r="21" spans="1:3" x14ac:dyDescent="0.35">
      <c r="A21" t="s">
        <v>385</v>
      </c>
      <c r="B21" t="s">
        <v>383</v>
      </c>
      <c r="C21" s="307">
        <v>70</v>
      </c>
    </row>
    <row r="22" spans="1:3" x14ac:dyDescent="0.35">
      <c r="A22" t="s">
        <v>388</v>
      </c>
      <c r="B22" t="s">
        <v>387</v>
      </c>
      <c r="C22" s="307">
        <v>68</v>
      </c>
    </row>
    <row r="23" spans="1:3" x14ac:dyDescent="0.35">
      <c r="A23" t="s">
        <v>550</v>
      </c>
      <c r="B23" t="s">
        <v>390</v>
      </c>
      <c r="C23" s="307">
        <v>63</v>
      </c>
    </row>
    <row r="24" spans="1:3" x14ac:dyDescent="0.35">
      <c r="A24" t="s">
        <v>393</v>
      </c>
      <c r="B24" t="s">
        <v>392</v>
      </c>
      <c r="C24" s="307">
        <v>66</v>
      </c>
    </row>
    <row r="25" spans="1:3" x14ac:dyDescent="0.35">
      <c r="A25" t="s">
        <v>551</v>
      </c>
      <c r="B25" t="s">
        <v>394</v>
      </c>
      <c r="C25" s="307">
        <v>67</v>
      </c>
    </row>
    <row r="26" spans="1:3" x14ac:dyDescent="0.35">
      <c r="A26" t="s">
        <v>451</v>
      </c>
      <c r="B26" t="s">
        <v>450</v>
      </c>
      <c r="C26" s="307">
        <v>63</v>
      </c>
    </row>
    <row r="27" spans="1:3" x14ac:dyDescent="0.35">
      <c r="A27" t="s">
        <v>453</v>
      </c>
      <c r="B27" t="s">
        <v>452</v>
      </c>
      <c r="C27" s="307">
        <v>63</v>
      </c>
    </row>
    <row r="28" spans="1:3" x14ac:dyDescent="0.35">
      <c r="A28" t="s">
        <v>552</v>
      </c>
      <c r="B28" t="s">
        <v>454</v>
      </c>
      <c r="C28" s="307">
        <v>63</v>
      </c>
    </row>
    <row r="29" spans="1:3" x14ac:dyDescent="0.35">
      <c r="A29" t="s">
        <v>458</v>
      </c>
      <c r="B29" t="s">
        <v>457</v>
      </c>
      <c r="C29" s="307">
        <v>63</v>
      </c>
    </row>
    <row r="30" spans="1:3" x14ac:dyDescent="0.35">
      <c r="A30" t="s">
        <v>461</v>
      </c>
      <c r="B30" t="s">
        <v>460</v>
      </c>
      <c r="C30" s="307">
        <v>64</v>
      </c>
    </row>
    <row r="31" spans="1:3" x14ac:dyDescent="0.35">
      <c r="A31" t="s">
        <v>553</v>
      </c>
      <c r="B31" t="s">
        <v>462</v>
      </c>
      <c r="C31" s="307">
        <v>63</v>
      </c>
    </row>
    <row r="32" spans="1:3" x14ac:dyDescent="0.35">
      <c r="A32" t="s">
        <v>465</v>
      </c>
      <c r="B32" t="s">
        <v>464</v>
      </c>
      <c r="C32" s="307">
        <v>64</v>
      </c>
    </row>
    <row r="33" spans="1:3" x14ac:dyDescent="0.35">
      <c r="A33" t="s">
        <v>467</v>
      </c>
      <c r="B33" t="s">
        <v>466</v>
      </c>
      <c r="C33" s="307">
        <v>63</v>
      </c>
    </row>
    <row r="34" spans="1:3" x14ac:dyDescent="0.35">
      <c r="A34" t="s">
        <v>469</v>
      </c>
      <c r="B34" t="s">
        <v>468</v>
      </c>
      <c r="C34" s="307">
        <v>63</v>
      </c>
    </row>
    <row r="35" spans="1:3" x14ac:dyDescent="0.35">
      <c r="A35" t="s">
        <v>471</v>
      </c>
      <c r="B35" t="s">
        <v>470</v>
      </c>
      <c r="C35" s="307">
        <v>62</v>
      </c>
    </row>
    <row r="36" spans="1:3" x14ac:dyDescent="0.35">
      <c r="A36" t="s">
        <v>473</v>
      </c>
      <c r="B36" t="s">
        <v>472</v>
      </c>
      <c r="C36" s="307">
        <v>61</v>
      </c>
    </row>
    <row r="37" spans="1:3" x14ac:dyDescent="0.35">
      <c r="A37" t="s">
        <v>554</v>
      </c>
      <c r="B37" t="s">
        <v>474</v>
      </c>
      <c r="C37" s="307">
        <v>66</v>
      </c>
    </row>
    <row r="38" spans="1:3" x14ac:dyDescent="0.35">
      <c r="A38" t="s">
        <v>555</v>
      </c>
      <c r="B38" t="s">
        <v>477</v>
      </c>
      <c r="C38" s="307">
        <v>66</v>
      </c>
    </row>
    <row r="39" spans="1:3" x14ac:dyDescent="0.35">
      <c r="A39" t="s">
        <v>480</v>
      </c>
      <c r="B39" t="s">
        <v>479</v>
      </c>
      <c r="C39" s="307">
        <v>66</v>
      </c>
    </row>
    <row r="40" spans="1:3" x14ac:dyDescent="0.35">
      <c r="A40" t="s">
        <v>482</v>
      </c>
      <c r="B40" t="s">
        <v>481</v>
      </c>
      <c r="C40" s="307">
        <v>65</v>
      </c>
    </row>
    <row r="41" spans="1:3" x14ac:dyDescent="0.35">
      <c r="A41" t="s">
        <v>484</v>
      </c>
      <c r="B41" t="s">
        <v>483</v>
      </c>
      <c r="C41" s="307">
        <v>62</v>
      </c>
    </row>
    <row r="42" spans="1:3" x14ac:dyDescent="0.35">
      <c r="A42" t="s">
        <v>486</v>
      </c>
      <c r="B42" t="s">
        <v>485</v>
      </c>
      <c r="C42" s="307">
        <v>63</v>
      </c>
    </row>
    <row r="43" spans="1:3" x14ac:dyDescent="0.35">
      <c r="A43" t="s">
        <v>488</v>
      </c>
      <c r="B43" t="s">
        <v>487</v>
      </c>
      <c r="C43" s="307">
        <v>64</v>
      </c>
    </row>
    <row r="44" spans="1:3" x14ac:dyDescent="0.35">
      <c r="A44" t="s">
        <v>490</v>
      </c>
      <c r="B44" t="s">
        <v>489</v>
      </c>
      <c r="C44" s="307">
        <v>66</v>
      </c>
    </row>
    <row r="45" spans="1:3" x14ac:dyDescent="0.35">
      <c r="A45" t="s">
        <v>492</v>
      </c>
      <c r="B45" t="s">
        <v>491</v>
      </c>
      <c r="C45" s="307">
        <v>67</v>
      </c>
    </row>
    <row r="46" spans="1:3" x14ac:dyDescent="0.35">
      <c r="A46" t="s">
        <v>494</v>
      </c>
      <c r="B46" t="s">
        <v>493</v>
      </c>
      <c r="C46" s="307">
        <v>62</v>
      </c>
    </row>
    <row r="47" spans="1:3" x14ac:dyDescent="0.35">
      <c r="A47" t="s">
        <v>496</v>
      </c>
      <c r="B47" t="s">
        <v>495</v>
      </c>
      <c r="C47" s="307">
        <v>68</v>
      </c>
    </row>
    <row r="48" spans="1:3" x14ac:dyDescent="0.35">
      <c r="A48" t="s">
        <v>398</v>
      </c>
      <c r="B48" t="s">
        <v>397</v>
      </c>
      <c r="C48" s="307">
        <v>62</v>
      </c>
    </row>
    <row r="49" spans="1:3" x14ac:dyDescent="0.35">
      <c r="A49" t="s">
        <v>401</v>
      </c>
      <c r="B49" t="s">
        <v>400</v>
      </c>
      <c r="C49" s="307">
        <v>63</v>
      </c>
    </row>
    <row r="50" spans="1:3" x14ac:dyDescent="0.35">
      <c r="A50" t="s">
        <v>556</v>
      </c>
      <c r="B50" t="s">
        <v>402</v>
      </c>
      <c r="C50" s="307">
        <v>72</v>
      </c>
    </row>
    <row r="51" spans="1:3" x14ac:dyDescent="0.35">
      <c r="A51" t="s">
        <v>406</v>
      </c>
      <c r="B51" t="s">
        <v>405</v>
      </c>
      <c r="C51" s="307">
        <v>61</v>
      </c>
    </row>
    <row r="52" spans="1:3" x14ac:dyDescent="0.35">
      <c r="A52" t="s">
        <v>399</v>
      </c>
      <c r="B52" t="s">
        <v>407</v>
      </c>
      <c r="C52" s="307">
        <v>71</v>
      </c>
    </row>
    <row r="53" spans="1:3" x14ac:dyDescent="0.35">
      <c r="A53" t="s">
        <v>409</v>
      </c>
      <c r="B53" t="s">
        <v>408</v>
      </c>
      <c r="C53" s="307">
        <v>66</v>
      </c>
    </row>
    <row r="54" spans="1:3" x14ac:dyDescent="0.35">
      <c r="A54" t="s">
        <v>557</v>
      </c>
      <c r="B54" t="s">
        <v>410</v>
      </c>
      <c r="C54" s="307">
        <v>60</v>
      </c>
    </row>
    <row r="55" spans="1:3" x14ac:dyDescent="0.35">
      <c r="A55" t="s">
        <v>416</v>
      </c>
      <c r="B55" t="s">
        <v>415</v>
      </c>
      <c r="C55" s="307">
        <v>63</v>
      </c>
    </row>
    <row r="56" spans="1:3" x14ac:dyDescent="0.35">
      <c r="A56" t="s">
        <v>419</v>
      </c>
      <c r="B56" t="s">
        <v>418</v>
      </c>
      <c r="C56" s="307">
        <v>68</v>
      </c>
    </row>
    <row r="57" spans="1:3" x14ac:dyDescent="0.35">
      <c r="A57" t="s">
        <v>421</v>
      </c>
      <c r="B57" t="s">
        <v>420</v>
      </c>
      <c r="C57" s="307">
        <v>61</v>
      </c>
    </row>
    <row r="58" spans="1:3" x14ac:dyDescent="0.35">
      <c r="A58" t="s">
        <v>558</v>
      </c>
      <c r="B58" t="s">
        <v>423</v>
      </c>
      <c r="C58" s="307">
        <v>65</v>
      </c>
    </row>
    <row r="59" spans="1:3" x14ac:dyDescent="0.35">
      <c r="A59" t="s">
        <v>559</v>
      </c>
      <c r="B59" t="s">
        <v>426</v>
      </c>
      <c r="C59" s="307">
        <v>66</v>
      </c>
    </row>
    <row r="60" spans="1:3" x14ac:dyDescent="0.35">
      <c r="A60" t="s">
        <v>560</v>
      </c>
      <c r="B60" t="s">
        <v>428</v>
      </c>
      <c r="C60" s="307">
        <v>62</v>
      </c>
    </row>
    <row r="61" spans="1:3" x14ac:dyDescent="0.35">
      <c r="A61" t="s">
        <v>430</v>
      </c>
      <c r="B61" t="s">
        <v>429</v>
      </c>
      <c r="C61" s="307">
        <v>65</v>
      </c>
    </row>
    <row r="62" spans="1:3" x14ac:dyDescent="0.35">
      <c r="A62" t="s">
        <v>432</v>
      </c>
      <c r="B62" t="s">
        <v>431</v>
      </c>
      <c r="C62" s="307">
        <v>68</v>
      </c>
    </row>
    <row r="63" spans="1:3" x14ac:dyDescent="0.35">
      <c r="A63" t="s">
        <v>434</v>
      </c>
      <c r="B63" t="s">
        <v>433</v>
      </c>
      <c r="C63" s="307">
        <v>61</v>
      </c>
    </row>
    <row r="64" spans="1:3" x14ac:dyDescent="0.35">
      <c r="A64" t="s">
        <v>436</v>
      </c>
      <c r="B64" t="s">
        <v>435</v>
      </c>
      <c r="C64" s="307">
        <v>64</v>
      </c>
    </row>
    <row r="65" spans="1:3" x14ac:dyDescent="0.35">
      <c r="A65" t="s">
        <v>438</v>
      </c>
      <c r="B65" t="s">
        <v>437</v>
      </c>
      <c r="C65" s="307">
        <v>63</v>
      </c>
    </row>
    <row r="66" spans="1:3" x14ac:dyDescent="0.35">
      <c r="A66" t="s">
        <v>440</v>
      </c>
      <c r="B66" t="s">
        <v>439</v>
      </c>
      <c r="C66" s="307">
        <v>63</v>
      </c>
    </row>
    <row r="67" spans="1:3" x14ac:dyDescent="0.35">
      <c r="A67" t="s">
        <v>442</v>
      </c>
      <c r="B67" t="s">
        <v>441</v>
      </c>
      <c r="C67" s="307">
        <v>65</v>
      </c>
    </row>
    <row r="68" spans="1:3" x14ac:dyDescent="0.35">
      <c r="A68" t="s">
        <v>380</v>
      </c>
      <c r="B68" t="s">
        <v>443</v>
      </c>
      <c r="C68" s="307">
        <v>67</v>
      </c>
    </row>
    <row r="69" spans="1:3" x14ac:dyDescent="0.35">
      <c r="A69" t="s">
        <v>445</v>
      </c>
      <c r="B69" t="s">
        <v>444</v>
      </c>
      <c r="C69" s="307">
        <v>65</v>
      </c>
    </row>
    <row r="70" spans="1:3" x14ac:dyDescent="0.35">
      <c r="A70" t="s">
        <v>561</v>
      </c>
      <c r="B70" t="s">
        <v>446</v>
      </c>
      <c r="C70" s="307">
        <v>65</v>
      </c>
    </row>
    <row r="71" spans="1:3" x14ac:dyDescent="0.35">
      <c r="A71" t="s">
        <v>422</v>
      </c>
      <c r="B71" t="s">
        <v>448</v>
      </c>
      <c r="C71" s="307">
        <v>65</v>
      </c>
    </row>
    <row r="72" spans="1:3" x14ac:dyDescent="0.35">
      <c r="A72" t="s">
        <v>562</v>
      </c>
      <c r="B72" t="s">
        <v>498</v>
      </c>
      <c r="C72" s="307">
        <v>72</v>
      </c>
    </row>
    <row r="73" spans="1:3" x14ac:dyDescent="0.35">
      <c r="A73" t="s">
        <v>563</v>
      </c>
      <c r="B73" t="s">
        <v>500</v>
      </c>
      <c r="C73" s="307">
        <v>63</v>
      </c>
    </row>
    <row r="74" spans="1:3" x14ac:dyDescent="0.35">
      <c r="A74" t="s">
        <v>503</v>
      </c>
      <c r="B74" t="s">
        <v>502</v>
      </c>
      <c r="C74" s="307">
        <v>68</v>
      </c>
    </row>
    <row r="75" spans="1:3" x14ac:dyDescent="0.35">
      <c r="A75" t="s">
        <v>505</v>
      </c>
      <c r="B75" t="s">
        <v>504</v>
      </c>
      <c r="C75" s="307">
        <v>62</v>
      </c>
    </row>
    <row r="76" spans="1:3" x14ac:dyDescent="0.35">
      <c r="A76" t="s">
        <v>507</v>
      </c>
      <c r="B76" t="s">
        <v>506</v>
      </c>
      <c r="C76" s="307">
        <v>69</v>
      </c>
    </row>
    <row r="77" spans="1:3" x14ac:dyDescent="0.35">
      <c r="A77" t="s">
        <v>564</v>
      </c>
      <c r="B77" t="s">
        <v>508</v>
      </c>
      <c r="C77" s="307">
        <v>65</v>
      </c>
    </row>
    <row r="78" spans="1:3" x14ac:dyDescent="0.35">
      <c r="A78" t="s">
        <v>565</v>
      </c>
      <c r="B78" t="s">
        <v>511</v>
      </c>
      <c r="C78" s="307">
        <v>63</v>
      </c>
    </row>
    <row r="79" spans="1:3" x14ac:dyDescent="0.35">
      <c r="A79" t="s">
        <v>566</v>
      </c>
      <c r="B79" t="s">
        <v>512</v>
      </c>
      <c r="C79" s="307">
        <v>66</v>
      </c>
    </row>
    <row r="80" spans="1:3" x14ac:dyDescent="0.35">
      <c r="A80" t="s">
        <v>514</v>
      </c>
      <c r="B80" t="s">
        <v>513</v>
      </c>
      <c r="C80" s="307">
        <v>62</v>
      </c>
    </row>
    <row r="81" spans="1:3" x14ac:dyDescent="0.35">
      <c r="A81" t="s">
        <v>516</v>
      </c>
      <c r="B81" t="s">
        <v>515</v>
      </c>
      <c r="C81" s="307">
        <v>61</v>
      </c>
    </row>
    <row r="82" spans="1:3" x14ac:dyDescent="0.35">
      <c r="A82" t="s">
        <v>518</v>
      </c>
      <c r="B82" t="s">
        <v>517</v>
      </c>
      <c r="C82" s="307">
        <v>65</v>
      </c>
    </row>
    <row r="83" spans="1:3" x14ac:dyDescent="0.35">
      <c r="A83" t="s">
        <v>567</v>
      </c>
      <c r="B83" t="e">
        <v>#N/A</v>
      </c>
      <c r="C83" s="307">
        <v>67</v>
      </c>
    </row>
    <row r="84" spans="1:3" x14ac:dyDescent="0.35">
      <c r="A84" t="s">
        <v>568</v>
      </c>
      <c r="B84" t="s">
        <v>519</v>
      </c>
      <c r="C84" s="307">
        <v>61</v>
      </c>
    </row>
    <row r="85" spans="1:3" x14ac:dyDescent="0.35">
      <c r="A85" t="s">
        <v>569</v>
      </c>
      <c r="B85" t="s">
        <v>400</v>
      </c>
      <c r="C85" s="307">
        <v>64</v>
      </c>
    </row>
    <row r="86" spans="1:3" x14ac:dyDescent="0.35">
      <c r="A86" t="s">
        <v>522</v>
      </c>
      <c r="B86" t="s">
        <v>521</v>
      </c>
      <c r="C86" s="307">
        <v>64</v>
      </c>
    </row>
    <row r="87" spans="1:3" x14ac:dyDescent="0.35">
      <c r="A87" t="s">
        <v>417</v>
      </c>
      <c r="B87" t="s">
        <v>523</v>
      </c>
      <c r="C87" s="307">
        <v>69</v>
      </c>
    </row>
    <row r="88" spans="1:3" x14ac:dyDescent="0.35">
      <c r="A88" t="s">
        <v>526</v>
      </c>
      <c r="B88" t="s">
        <v>525</v>
      </c>
      <c r="C88" s="307">
        <v>62</v>
      </c>
    </row>
    <row r="89" spans="1:3" x14ac:dyDescent="0.35">
      <c r="A89" t="s">
        <v>528</v>
      </c>
      <c r="B89" t="s">
        <v>527</v>
      </c>
      <c r="C89" s="307">
        <v>62</v>
      </c>
    </row>
    <row r="90" spans="1:3" x14ac:dyDescent="0.35">
      <c r="A90" t="s">
        <v>530</v>
      </c>
      <c r="B90" t="s">
        <v>529</v>
      </c>
      <c r="C90" s="307">
        <v>64</v>
      </c>
    </row>
    <row r="91" spans="1:3" x14ac:dyDescent="0.35">
      <c r="A91" t="s">
        <v>570</v>
      </c>
      <c r="B91" t="s">
        <v>531</v>
      </c>
      <c r="C91" s="307">
        <v>61</v>
      </c>
    </row>
    <row r="92" spans="1:3" x14ac:dyDescent="0.35">
      <c r="A92" t="s">
        <v>534</v>
      </c>
      <c r="B92" t="s">
        <v>533</v>
      </c>
      <c r="C92" s="307">
        <v>60</v>
      </c>
    </row>
    <row r="93" spans="1:3" x14ac:dyDescent="0.35">
      <c r="A93" t="s">
        <v>536</v>
      </c>
      <c r="B93" t="s">
        <v>535</v>
      </c>
      <c r="C93" s="307">
        <v>64</v>
      </c>
    </row>
    <row r="94" spans="1:3" x14ac:dyDescent="0.35">
      <c r="A94" t="s">
        <v>571</v>
      </c>
      <c r="B94" t="s">
        <v>459</v>
      </c>
      <c r="C94" s="307">
        <v>70</v>
      </c>
    </row>
    <row r="95" spans="1:3" x14ac:dyDescent="0.35">
      <c r="A95" t="s">
        <v>538</v>
      </c>
      <c r="B95" t="s">
        <v>537</v>
      </c>
      <c r="C95" s="307">
        <v>66</v>
      </c>
    </row>
    <row r="96" spans="1:3" x14ac:dyDescent="0.35">
      <c r="A96" t="s">
        <v>572</v>
      </c>
      <c r="B96" t="s">
        <v>541</v>
      </c>
      <c r="C96" s="307">
        <v>70</v>
      </c>
    </row>
    <row r="97" spans="2:4" x14ac:dyDescent="0.35">
      <c r="B97" s="306"/>
    </row>
    <row r="100" spans="2:4" x14ac:dyDescent="0.35">
      <c r="C100" s="307"/>
    </row>
    <row r="101" spans="2:4" x14ac:dyDescent="0.35">
      <c r="C101" s="307"/>
    </row>
    <row r="103" spans="2:4" x14ac:dyDescent="0.35">
      <c r="D103" s="307"/>
    </row>
    <row r="104" spans="2:4" x14ac:dyDescent="0.35">
      <c r="D104" s="307"/>
    </row>
    <row r="137" spans="5:128" x14ac:dyDescent="0.35">
      <c r="E137" t="s">
        <v>573</v>
      </c>
      <c r="F137" t="s">
        <v>574</v>
      </c>
      <c r="G137" t="s">
        <v>575</v>
      </c>
      <c r="H137" t="s">
        <v>566</v>
      </c>
      <c r="I137" t="s">
        <v>514</v>
      </c>
      <c r="J137" t="s">
        <v>516</v>
      </c>
      <c r="K137" t="s">
        <v>576</v>
      </c>
      <c r="L137" t="s">
        <v>361</v>
      </c>
      <c r="M137" t="s">
        <v>518</v>
      </c>
      <c r="N137" t="s">
        <v>577</v>
      </c>
      <c r="O137" t="s">
        <v>568</v>
      </c>
      <c r="P137" t="s">
        <v>569</v>
      </c>
      <c r="Q137" t="s">
        <v>522</v>
      </c>
      <c r="R137" t="s">
        <v>417</v>
      </c>
      <c r="S137" t="s">
        <v>526</v>
      </c>
      <c r="T137" t="s">
        <v>528</v>
      </c>
      <c r="U137" t="s">
        <v>530</v>
      </c>
      <c r="V137" t="s">
        <v>570</v>
      </c>
      <c r="W137" t="s">
        <v>364</v>
      </c>
      <c r="X137" t="s">
        <v>578</v>
      </c>
      <c r="Y137" t="s">
        <v>534</v>
      </c>
      <c r="Z137" t="s">
        <v>536</v>
      </c>
      <c r="AA137" t="s">
        <v>571</v>
      </c>
      <c r="AB137" t="s">
        <v>579</v>
      </c>
      <c r="AC137" t="s">
        <v>538</v>
      </c>
      <c r="AD137" t="s">
        <v>540</v>
      </c>
      <c r="AE137" t="s">
        <v>580</v>
      </c>
      <c r="AF137" t="s">
        <v>581</v>
      </c>
      <c r="AG137" t="s">
        <v>572</v>
      </c>
      <c r="AH137" t="s">
        <v>582</v>
      </c>
      <c r="AI137" t="s">
        <v>366</v>
      </c>
      <c r="AJ137" t="s">
        <v>370</v>
      </c>
      <c r="AK137" t="s">
        <v>372</v>
      </c>
      <c r="AL137" t="s">
        <v>549</v>
      </c>
      <c r="AM137" t="s">
        <v>583</v>
      </c>
      <c r="AN137" t="s">
        <v>377</v>
      </c>
      <c r="AO137" t="s">
        <v>546</v>
      </c>
      <c r="AP137" t="s">
        <v>379</v>
      </c>
      <c r="AQ137" t="s">
        <v>584</v>
      </c>
      <c r="AR137" t="s">
        <v>585</v>
      </c>
      <c r="AS137" t="s">
        <v>586</v>
      </c>
      <c r="AT137" t="s">
        <v>587</v>
      </c>
      <c r="AU137" t="s">
        <v>382</v>
      </c>
      <c r="AV137" t="s">
        <v>385</v>
      </c>
      <c r="AW137" t="s">
        <v>588</v>
      </c>
      <c r="AX137" t="s">
        <v>388</v>
      </c>
      <c r="AY137" t="s">
        <v>550</v>
      </c>
      <c r="AZ137" t="s">
        <v>342</v>
      </c>
      <c r="BA137" t="s">
        <v>393</v>
      </c>
      <c r="BB137" t="s">
        <v>551</v>
      </c>
      <c r="BC137" t="s">
        <v>451</v>
      </c>
      <c r="BD137" t="s">
        <v>453</v>
      </c>
      <c r="BE137" t="s">
        <v>552</v>
      </c>
      <c r="BF137" t="s">
        <v>458</v>
      </c>
      <c r="BG137" t="s">
        <v>589</v>
      </c>
      <c r="BH137" t="s">
        <v>461</v>
      </c>
      <c r="BI137" t="s">
        <v>553</v>
      </c>
      <c r="BJ137" t="s">
        <v>465</v>
      </c>
      <c r="BK137" t="s">
        <v>345</v>
      </c>
      <c r="BL137" t="s">
        <v>590</v>
      </c>
      <c r="BM137" t="s">
        <v>467</v>
      </c>
      <c r="BN137" t="s">
        <v>469</v>
      </c>
      <c r="BO137" t="s">
        <v>591</v>
      </c>
      <c r="BP137" t="s">
        <v>471</v>
      </c>
      <c r="BQ137" t="s">
        <v>473</v>
      </c>
      <c r="BR137" t="s">
        <v>554</v>
      </c>
      <c r="BS137" t="s">
        <v>555</v>
      </c>
      <c r="BT137" t="s">
        <v>480</v>
      </c>
      <c r="BU137" t="s">
        <v>482</v>
      </c>
      <c r="BV137" t="s">
        <v>547</v>
      </c>
      <c r="BW137" t="s">
        <v>484</v>
      </c>
      <c r="BX137" t="s">
        <v>592</v>
      </c>
      <c r="BY137" t="s">
        <v>486</v>
      </c>
      <c r="BZ137" t="s">
        <v>488</v>
      </c>
      <c r="CA137" t="s">
        <v>593</v>
      </c>
      <c r="CB137" t="s">
        <v>594</v>
      </c>
      <c r="CC137" t="s">
        <v>595</v>
      </c>
      <c r="CD137" t="s">
        <v>490</v>
      </c>
      <c r="CE137" t="s">
        <v>492</v>
      </c>
      <c r="CF137" t="s">
        <v>494</v>
      </c>
      <c r="CG137" t="s">
        <v>596</v>
      </c>
      <c r="CH137" t="s">
        <v>496</v>
      </c>
      <c r="CI137" t="s">
        <v>597</v>
      </c>
      <c r="CJ137" t="s">
        <v>398</v>
      </c>
      <c r="CK137" t="s">
        <v>401</v>
      </c>
      <c r="CL137" t="s">
        <v>556</v>
      </c>
      <c r="CM137" t="s">
        <v>598</v>
      </c>
      <c r="CN137" t="s">
        <v>406</v>
      </c>
      <c r="CO137" t="s">
        <v>399</v>
      </c>
      <c r="CP137" t="s">
        <v>409</v>
      </c>
      <c r="CQ137" t="s">
        <v>411</v>
      </c>
      <c r="CR137" t="s">
        <v>548</v>
      </c>
      <c r="CS137" t="s">
        <v>557</v>
      </c>
      <c r="CT137" t="s">
        <v>416</v>
      </c>
      <c r="CU137" t="s">
        <v>419</v>
      </c>
      <c r="CV137" t="s">
        <v>421</v>
      </c>
      <c r="CW137" t="s">
        <v>558</v>
      </c>
      <c r="CX137" t="s">
        <v>559</v>
      </c>
      <c r="CY137" t="s">
        <v>599</v>
      </c>
      <c r="CZ137" t="s">
        <v>560</v>
      </c>
      <c r="DA137" t="s">
        <v>430</v>
      </c>
      <c r="DB137" t="s">
        <v>432</v>
      </c>
      <c r="DC137" t="s">
        <v>355</v>
      </c>
      <c r="DD137" t="s">
        <v>434</v>
      </c>
      <c r="DE137" t="s">
        <v>436</v>
      </c>
      <c r="DF137" t="s">
        <v>438</v>
      </c>
      <c r="DG137" t="s">
        <v>440</v>
      </c>
      <c r="DH137" t="s">
        <v>449</v>
      </c>
      <c r="DI137" t="s">
        <v>600</v>
      </c>
      <c r="DJ137" t="s">
        <v>601</v>
      </c>
      <c r="DK137" t="s">
        <v>442</v>
      </c>
      <c r="DL137" t="s">
        <v>380</v>
      </c>
      <c r="DM137" t="s">
        <v>445</v>
      </c>
      <c r="DN137" t="s">
        <v>359</v>
      </c>
      <c r="DO137" t="s">
        <v>602</v>
      </c>
      <c r="DP137" t="s">
        <v>603</v>
      </c>
      <c r="DQ137" t="s">
        <v>561</v>
      </c>
      <c r="DR137" t="s">
        <v>422</v>
      </c>
      <c r="DS137" t="s">
        <v>562</v>
      </c>
      <c r="DT137" t="s">
        <v>604</v>
      </c>
      <c r="DU137" t="s">
        <v>563</v>
      </c>
      <c r="DV137" t="s">
        <v>605</v>
      </c>
      <c r="DW137" t="s">
        <v>503</v>
      </c>
      <c r="DX137" t="s">
        <v>505</v>
      </c>
    </row>
    <row r="138" spans="5:128" x14ac:dyDescent="0.35">
      <c r="E138" s="307">
        <v>67</v>
      </c>
      <c r="F138" s="307">
        <v>73</v>
      </c>
      <c r="G138" s="307">
        <v>77</v>
      </c>
      <c r="H138" s="307">
        <v>62</v>
      </c>
      <c r="I138" s="307">
        <v>55</v>
      </c>
      <c r="J138" s="307">
        <v>51</v>
      </c>
      <c r="K138" s="307">
        <v>71</v>
      </c>
      <c r="L138" s="307">
        <v>56</v>
      </c>
      <c r="M138" s="307">
        <v>69</v>
      </c>
      <c r="N138" s="307">
        <v>62</v>
      </c>
      <c r="O138" s="307">
        <v>62</v>
      </c>
      <c r="P138" s="307">
        <v>61</v>
      </c>
      <c r="Q138" s="307">
        <v>59</v>
      </c>
      <c r="R138" s="307">
        <v>63</v>
      </c>
      <c r="S138" s="307">
        <v>55</v>
      </c>
      <c r="T138" s="307">
        <v>56</v>
      </c>
      <c r="U138" s="307">
        <v>56</v>
      </c>
      <c r="V138" s="307">
        <v>55</v>
      </c>
      <c r="W138" s="307">
        <v>61</v>
      </c>
      <c r="X138" s="307">
        <v>78</v>
      </c>
      <c r="Y138" s="307">
        <v>53</v>
      </c>
      <c r="Z138" s="307">
        <v>57</v>
      </c>
      <c r="AA138" s="307">
        <v>63</v>
      </c>
      <c r="AB138" s="307">
        <v>73</v>
      </c>
      <c r="AC138" s="307">
        <v>61</v>
      </c>
      <c r="AD138" s="307">
        <v>70</v>
      </c>
      <c r="AE138" s="307">
        <v>66</v>
      </c>
      <c r="AF138" s="307">
        <v>73</v>
      </c>
      <c r="AG138" s="307">
        <v>63</v>
      </c>
      <c r="AH138" s="307">
        <v>70</v>
      </c>
      <c r="AI138" s="307">
        <v>58</v>
      </c>
      <c r="AJ138" s="307">
        <v>60</v>
      </c>
      <c r="AK138" s="307">
        <v>57</v>
      </c>
      <c r="AL138" s="307">
        <v>53</v>
      </c>
      <c r="AM138" s="307">
        <v>72</v>
      </c>
      <c r="AN138" s="307">
        <v>64</v>
      </c>
      <c r="AO138" s="307">
        <v>67</v>
      </c>
      <c r="AP138" s="307">
        <v>61</v>
      </c>
      <c r="AQ138" s="307">
        <v>70</v>
      </c>
      <c r="AR138" s="307">
        <v>70</v>
      </c>
      <c r="AS138" s="307">
        <v>74</v>
      </c>
      <c r="AT138" s="307">
        <v>64</v>
      </c>
      <c r="AU138" s="307">
        <v>59</v>
      </c>
      <c r="AV138" s="307">
        <v>64</v>
      </c>
      <c r="AW138" s="307">
        <v>56</v>
      </c>
      <c r="AX138" s="307">
        <v>66</v>
      </c>
      <c r="AY138" s="307">
        <v>52</v>
      </c>
      <c r="AZ138" s="307">
        <v>62</v>
      </c>
      <c r="BA138" s="307">
        <v>61</v>
      </c>
      <c r="BB138" s="307">
        <v>60</v>
      </c>
      <c r="BC138" s="307">
        <v>58</v>
      </c>
      <c r="BD138" s="307">
        <v>56</v>
      </c>
      <c r="BE138" s="307">
        <v>59</v>
      </c>
      <c r="BF138" s="307">
        <v>57</v>
      </c>
      <c r="BG138" s="307">
        <v>64</v>
      </c>
      <c r="BH138" s="307">
        <v>62</v>
      </c>
      <c r="BI138" s="307">
        <v>60</v>
      </c>
      <c r="BJ138" s="307">
        <v>57</v>
      </c>
      <c r="BK138" s="307">
        <v>57</v>
      </c>
      <c r="BL138" s="307">
        <v>61</v>
      </c>
      <c r="BM138" s="307">
        <v>60</v>
      </c>
      <c r="BN138" s="307">
        <v>62</v>
      </c>
      <c r="BO138" s="307">
        <v>63</v>
      </c>
      <c r="BP138" s="307">
        <v>55</v>
      </c>
      <c r="BQ138" s="307">
        <v>52</v>
      </c>
      <c r="BR138" s="307">
        <v>61</v>
      </c>
      <c r="BS138" s="307">
        <v>62</v>
      </c>
      <c r="BT138" s="307">
        <v>59</v>
      </c>
      <c r="BU138" s="307">
        <v>58</v>
      </c>
      <c r="BV138" s="307">
        <v>67</v>
      </c>
      <c r="BW138" s="307">
        <v>54</v>
      </c>
      <c r="BX138" s="307">
        <v>68</v>
      </c>
      <c r="BY138" s="307">
        <v>58</v>
      </c>
      <c r="BZ138" s="307">
        <v>61</v>
      </c>
      <c r="CA138" s="307">
        <v>71</v>
      </c>
      <c r="CB138" s="307">
        <v>70</v>
      </c>
      <c r="CC138" s="307">
        <v>78</v>
      </c>
      <c r="CD138" s="307">
        <v>57</v>
      </c>
      <c r="CE138" s="307">
        <v>63</v>
      </c>
      <c r="CF138" s="307">
        <v>58</v>
      </c>
      <c r="CG138" s="307">
        <v>66</v>
      </c>
      <c r="CH138" s="307">
        <v>65</v>
      </c>
      <c r="CI138" s="307">
        <v>74</v>
      </c>
      <c r="CJ138" s="307">
        <v>56</v>
      </c>
      <c r="CK138" s="307">
        <v>56</v>
      </c>
      <c r="CL138" s="307">
        <v>58</v>
      </c>
      <c r="CM138" s="307">
        <v>73</v>
      </c>
      <c r="CN138" s="307">
        <v>58</v>
      </c>
      <c r="CO138" s="307">
        <v>63</v>
      </c>
      <c r="CP138" s="307">
        <v>58</v>
      </c>
      <c r="CQ138" s="307">
        <v>71</v>
      </c>
      <c r="CR138" s="307">
        <v>52</v>
      </c>
      <c r="CS138" s="307">
        <v>61</v>
      </c>
      <c r="CT138" s="307">
        <v>58</v>
      </c>
      <c r="CU138" s="307">
        <v>67</v>
      </c>
      <c r="CV138" s="307">
        <v>56</v>
      </c>
      <c r="CW138" s="307">
        <v>62</v>
      </c>
      <c r="CX138" s="307">
        <v>59</v>
      </c>
      <c r="CY138" s="307">
        <v>74</v>
      </c>
      <c r="CZ138" s="307">
        <v>55</v>
      </c>
      <c r="DA138" s="307">
        <v>57</v>
      </c>
      <c r="DB138" s="307">
        <v>64</v>
      </c>
      <c r="DC138" s="307">
        <v>56</v>
      </c>
      <c r="DD138" s="307">
        <v>54</v>
      </c>
      <c r="DE138" s="307">
        <v>59</v>
      </c>
      <c r="DF138" s="307">
        <v>56</v>
      </c>
      <c r="DG138" s="307">
        <v>57</v>
      </c>
      <c r="DH138" s="307">
        <v>70</v>
      </c>
      <c r="DI138" s="307">
        <v>76</v>
      </c>
      <c r="DJ138" s="307">
        <v>69</v>
      </c>
      <c r="DK138" s="307">
        <v>62</v>
      </c>
      <c r="DL138" s="307">
        <v>61</v>
      </c>
      <c r="DM138" s="307">
        <v>56</v>
      </c>
      <c r="DN138" s="307">
        <v>57</v>
      </c>
      <c r="DO138" s="307">
        <v>67</v>
      </c>
      <c r="DP138" s="307">
        <v>69</v>
      </c>
      <c r="DQ138" s="307">
        <v>66</v>
      </c>
      <c r="DR138" s="307">
        <v>63</v>
      </c>
      <c r="DS138" s="307">
        <v>70</v>
      </c>
      <c r="DT138" s="307">
        <v>76</v>
      </c>
      <c r="DU138" s="307">
        <v>59</v>
      </c>
      <c r="DV138" s="307">
        <v>68</v>
      </c>
      <c r="DW138" s="307">
        <v>68</v>
      </c>
      <c r="DX138" s="307">
        <v>62</v>
      </c>
    </row>
    <row r="139" spans="5:128" x14ac:dyDescent="0.35">
      <c r="E139" s="307">
        <v>75</v>
      </c>
      <c r="F139" s="307">
        <v>72</v>
      </c>
      <c r="G139" s="307">
        <v>83</v>
      </c>
      <c r="H139" s="307">
        <v>66</v>
      </c>
      <c r="I139" s="307">
        <v>62</v>
      </c>
      <c r="J139" s="307">
        <v>61</v>
      </c>
      <c r="K139" s="307">
        <v>80</v>
      </c>
      <c r="L139" s="307">
        <v>62</v>
      </c>
      <c r="M139" s="307">
        <v>65</v>
      </c>
      <c r="N139" s="307">
        <v>67</v>
      </c>
      <c r="O139" s="307">
        <v>61</v>
      </c>
      <c r="P139" s="307">
        <v>64</v>
      </c>
      <c r="Q139" s="307">
        <v>64</v>
      </c>
      <c r="R139" s="307">
        <v>69</v>
      </c>
      <c r="S139" s="307">
        <v>62</v>
      </c>
      <c r="T139" s="307">
        <v>62</v>
      </c>
      <c r="U139" s="307">
        <v>64</v>
      </c>
      <c r="V139" s="307">
        <v>61</v>
      </c>
      <c r="W139" s="307">
        <v>65</v>
      </c>
      <c r="X139" s="307">
        <v>77</v>
      </c>
      <c r="Y139" s="307">
        <v>60</v>
      </c>
      <c r="Z139" s="307">
        <v>64</v>
      </c>
      <c r="AA139" s="307">
        <v>70</v>
      </c>
      <c r="AB139" s="307">
        <v>79</v>
      </c>
      <c r="AC139" s="307">
        <v>66</v>
      </c>
      <c r="AD139" s="307">
        <v>72</v>
      </c>
      <c r="AE139" s="307">
        <v>72</v>
      </c>
      <c r="AF139" s="307">
        <v>79</v>
      </c>
      <c r="AG139" s="307">
        <v>70</v>
      </c>
      <c r="AH139" s="307">
        <v>72</v>
      </c>
      <c r="AI139" s="307">
        <v>65</v>
      </c>
      <c r="AJ139" s="307">
        <v>66</v>
      </c>
      <c r="AK139" s="307">
        <v>65</v>
      </c>
      <c r="AL139" s="307">
        <v>62</v>
      </c>
      <c r="AM139" s="307">
        <v>74</v>
      </c>
      <c r="AN139" s="307">
        <v>68</v>
      </c>
      <c r="AO139" s="307">
        <v>70</v>
      </c>
      <c r="AP139" s="307">
        <v>66</v>
      </c>
      <c r="AQ139" s="307">
        <v>76</v>
      </c>
      <c r="AR139" s="307">
        <v>70</v>
      </c>
      <c r="AS139" s="307">
        <v>75</v>
      </c>
      <c r="AT139" s="307">
        <v>67</v>
      </c>
      <c r="AU139" s="307">
        <v>67</v>
      </c>
      <c r="AV139" s="307">
        <v>70</v>
      </c>
      <c r="AW139" s="307">
        <v>63</v>
      </c>
      <c r="AX139" s="307">
        <v>68</v>
      </c>
      <c r="AY139" s="307">
        <v>63</v>
      </c>
      <c r="AZ139" s="307">
        <v>64</v>
      </c>
      <c r="BA139" s="307">
        <v>66</v>
      </c>
      <c r="BB139" s="307">
        <v>67</v>
      </c>
      <c r="BC139" s="307">
        <v>63</v>
      </c>
      <c r="BD139" s="307">
        <v>63</v>
      </c>
      <c r="BE139" s="307">
        <v>63</v>
      </c>
      <c r="BF139" s="307">
        <v>63</v>
      </c>
      <c r="BG139" s="307">
        <v>70</v>
      </c>
      <c r="BH139" s="307">
        <v>64</v>
      </c>
      <c r="BI139" s="307">
        <v>63</v>
      </c>
      <c r="BJ139" s="307">
        <v>64</v>
      </c>
      <c r="BK139" s="307">
        <v>64</v>
      </c>
      <c r="BL139" s="307">
        <v>69</v>
      </c>
      <c r="BM139" s="307">
        <v>63</v>
      </c>
      <c r="BN139" s="307">
        <v>63</v>
      </c>
      <c r="BO139" s="307">
        <v>70</v>
      </c>
      <c r="BP139" s="307">
        <v>62</v>
      </c>
      <c r="BQ139" s="307">
        <v>61</v>
      </c>
      <c r="BR139" s="307">
        <v>66</v>
      </c>
      <c r="BS139" s="307">
        <v>66</v>
      </c>
      <c r="BT139" s="307">
        <v>66</v>
      </c>
      <c r="BU139" s="307">
        <v>65</v>
      </c>
      <c r="BV139" s="307">
        <v>67</v>
      </c>
      <c r="BW139" s="307">
        <v>62</v>
      </c>
      <c r="BX139" s="307">
        <v>72</v>
      </c>
      <c r="BY139" s="307">
        <v>63</v>
      </c>
      <c r="BZ139" s="307">
        <v>64</v>
      </c>
      <c r="CA139" s="307">
        <v>78</v>
      </c>
      <c r="CB139" s="307">
        <v>72</v>
      </c>
      <c r="CC139" s="307">
        <v>75</v>
      </c>
      <c r="CD139" s="307">
        <v>66</v>
      </c>
      <c r="CE139" s="307">
        <v>67</v>
      </c>
      <c r="CF139" s="307">
        <v>62</v>
      </c>
      <c r="CG139" s="307">
        <v>70</v>
      </c>
      <c r="CH139" s="307">
        <v>68</v>
      </c>
      <c r="CI139" s="307">
        <v>77</v>
      </c>
      <c r="CJ139" s="307">
        <v>62</v>
      </c>
      <c r="CK139" s="307">
        <v>63</v>
      </c>
      <c r="CL139" s="307">
        <v>72</v>
      </c>
      <c r="CM139" s="307">
        <v>80</v>
      </c>
      <c r="CN139" s="307">
        <v>61</v>
      </c>
      <c r="CO139" s="307">
        <v>71</v>
      </c>
      <c r="CP139" s="307">
        <v>66</v>
      </c>
      <c r="CQ139" s="307">
        <v>70</v>
      </c>
      <c r="CR139" s="307">
        <v>65</v>
      </c>
      <c r="CS139" s="307">
        <v>60</v>
      </c>
      <c r="CT139" s="307">
        <v>63</v>
      </c>
      <c r="CU139" s="307">
        <v>68</v>
      </c>
      <c r="CV139" s="307">
        <v>61</v>
      </c>
      <c r="CW139" s="307">
        <v>65</v>
      </c>
      <c r="CX139" s="307">
        <v>66</v>
      </c>
      <c r="CY139" s="307">
        <v>78</v>
      </c>
      <c r="CZ139" s="307">
        <v>62</v>
      </c>
      <c r="DA139" s="307">
        <v>65</v>
      </c>
      <c r="DB139" s="307">
        <v>68</v>
      </c>
      <c r="DC139" s="307">
        <v>63</v>
      </c>
      <c r="DD139" s="307">
        <v>61</v>
      </c>
      <c r="DE139" s="307">
        <v>64</v>
      </c>
      <c r="DF139" s="307">
        <v>63</v>
      </c>
      <c r="DG139" s="307">
        <v>63</v>
      </c>
      <c r="DH139" s="307">
        <v>69</v>
      </c>
      <c r="DI139" s="307">
        <v>80</v>
      </c>
      <c r="DJ139" s="307">
        <v>76</v>
      </c>
      <c r="DK139" s="307">
        <v>65</v>
      </c>
      <c r="DL139" s="307">
        <v>67</v>
      </c>
      <c r="DM139" s="307">
        <v>65</v>
      </c>
      <c r="DN139" s="307">
        <v>63</v>
      </c>
      <c r="DO139" s="307">
        <v>76</v>
      </c>
      <c r="DP139" s="307">
        <v>72</v>
      </c>
      <c r="DQ139" s="307">
        <v>65</v>
      </c>
      <c r="DR139" s="307">
        <v>65</v>
      </c>
      <c r="DS139" s="307">
        <v>72</v>
      </c>
      <c r="DT139" s="307">
        <v>75</v>
      </c>
      <c r="DU139" s="307">
        <v>63</v>
      </c>
      <c r="DV139" s="307">
        <v>76</v>
      </c>
      <c r="DW139" s="307">
        <v>68</v>
      </c>
      <c r="DX139" s="307">
        <v>62</v>
      </c>
    </row>
  </sheetData>
  <autoFilter ref="A3:C96" xr:uid="{31BB187C-A7C0-4700-9130-ECA326650EC5}"/>
  <sortState xmlns:xlrd2="http://schemas.microsoft.com/office/spreadsheetml/2017/richdata2" ref="A1:A69">
    <sortCondition ref="A1"/>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DAA28-905A-4321-91DF-B9E8392AAA23}">
  <sheetPr codeName="Sheet10" filterMode="1"/>
  <dimension ref="A1:I97"/>
  <sheetViews>
    <sheetView topLeftCell="A3" workbookViewId="0">
      <selection activeCell="F96" sqref="F96"/>
    </sheetView>
  </sheetViews>
  <sheetFormatPr defaultRowHeight="14.5" x14ac:dyDescent="0.35"/>
  <cols>
    <col min="2" max="2" width="19.54296875" bestFit="1" customWidth="1"/>
    <col min="3" max="3" width="19.54296875" customWidth="1"/>
    <col min="4" max="8" width="15.7265625" customWidth="1"/>
    <col min="9" max="9" width="18.26953125" style="25" customWidth="1"/>
  </cols>
  <sheetData>
    <row r="1" spans="1:9" ht="29" x14ac:dyDescent="0.35">
      <c r="A1" s="28" t="s">
        <v>606</v>
      </c>
      <c r="B1" s="29" t="s">
        <v>329</v>
      </c>
      <c r="C1" s="29" t="s">
        <v>329</v>
      </c>
      <c r="D1" s="28" t="s">
        <v>607</v>
      </c>
      <c r="E1" s="28" t="s">
        <v>608</v>
      </c>
      <c r="F1" s="28" t="s">
        <v>609</v>
      </c>
      <c r="G1" s="28" t="s">
        <v>610</v>
      </c>
      <c r="H1" s="28" t="s">
        <v>611</v>
      </c>
      <c r="I1" s="28" t="s">
        <v>612</v>
      </c>
    </row>
    <row r="2" spans="1:9" ht="6" customHeight="1" thickBot="1" x14ac:dyDescent="0.4">
      <c r="A2" s="453"/>
      <c r="B2" s="454"/>
      <c r="C2" s="454"/>
      <c r="D2" s="454"/>
      <c r="E2" s="454"/>
      <c r="F2" s="454"/>
      <c r="G2" s="454"/>
      <c r="H2" s="454"/>
      <c r="I2" s="455"/>
    </row>
    <row r="3" spans="1:9" x14ac:dyDescent="0.35">
      <c r="A3" s="450">
        <v>1</v>
      </c>
      <c r="B3" s="30" t="s">
        <v>465</v>
      </c>
      <c r="C3" s="30" t="str">
        <f>VLOOKUP(B3,'7. Regional NSW LGAs'!B1:E93,4,FALSE)</f>
        <v>Eurobodalla Shire Council</v>
      </c>
      <c r="D3" s="31">
        <v>1</v>
      </c>
      <c r="E3" s="31">
        <v>2</v>
      </c>
      <c r="F3" s="31">
        <v>6</v>
      </c>
      <c r="G3" s="31">
        <v>2</v>
      </c>
      <c r="H3" s="31">
        <v>0</v>
      </c>
      <c r="I3" s="32">
        <v>11</v>
      </c>
    </row>
    <row r="4" spans="1:9" ht="15" thickBot="1" x14ac:dyDescent="0.4">
      <c r="A4" s="451"/>
      <c r="B4" s="33" t="s">
        <v>473</v>
      </c>
      <c r="C4" s="33" t="str">
        <f>VLOOKUP(B4,'7. Regional NSW LGAs'!B2:E94,4,FALSE)</f>
        <v>Glen Innes Severn Council</v>
      </c>
      <c r="D4" s="34">
        <v>2</v>
      </c>
      <c r="E4" s="34">
        <v>2</v>
      </c>
      <c r="F4" s="34">
        <v>4</v>
      </c>
      <c r="G4" s="34">
        <v>3</v>
      </c>
      <c r="H4" s="34">
        <v>0</v>
      </c>
      <c r="I4" s="35">
        <v>11</v>
      </c>
    </row>
    <row r="5" spans="1:9" ht="15" hidden="1" thickBot="1" x14ac:dyDescent="0.4">
      <c r="A5" s="452"/>
      <c r="B5" s="36" t="s">
        <v>505</v>
      </c>
      <c r="C5" s="36" t="str">
        <f>VLOOKUP(B5,'7. Regional NSW LGAs'!B3:E95,4,FALSE)</f>
        <v>Shoalhaven City Council</v>
      </c>
      <c r="D5" s="37">
        <v>1</v>
      </c>
      <c r="E5" s="37">
        <v>2</v>
      </c>
      <c r="F5" s="37">
        <v>5</v>
      </c>
      <c r="G5" s="37">
        <v>2</v>
      </c>
      <c r="H5" s="37">
        <v>1</v>
      </c>
      <c r="I5" s="38">
        <v>11</v>
      </c>
    </row>
    <row r="6" spans="1:9" x14ac:dyDescent="0.35">
      <c r="A6" s="450">
        <v>2</v>
      </c>
      <c r="B6" s="39" t="s">
        <v>338</v>
      </c>
      <c r="C6" s="39" t="s">
        <v>337</v>
      </c>
      <c r="D6" s="40">
        <v>3</v>
      </c>
      <c r="E6" s="40">
        <v>2</v>
      </c>
      <c r="F6" s="40">
        <v>3</v>
      </c>
      <c r="G6" s="40">
        <v>2</v>
      </c>
      <c r="H6" s="40">
        <v>0</v>
      </c>
      <c r="I6" s="41">
        <v>10</v>
      </c>
    </row>
    <row r="7" spans="1:9" ht="15" thickBot="1" x14ac:dyDescent="0.4">
      <c r="A7" s="451"/>
      <c r="B7" s="42" t="s">
        <v>550</v>
      </c>
      <c r="C7" s="42" t="s">
        <v>390</v>
      </c>
      <c r="D7" s="43">
        <v>3</v>
      </c>
      <c r="E7" s="43">
        <v>3</v>
      </c>
      <c r="F7" s="43">
        <v>3</v>
      </c>
      <c r="G7" s="43">
        <v>1</v>
      </c>
      <c r="H7" s="43">
        <v>0</v>
      </c>
      <c r="I7" s="44">
        <v>10</v>
      </c>
    </row>
    <row r="8" spans="1:9" ht="15" hidden="1" thickBot="1" x14ac:dyDescent="0.4">
      <c r="A8" s="451"/>
      <c r="B8" s="42" t="s">
        <v>398</v>
      </c>
      <c r="C8" s="42" t="str">
        <f>VLOOKUP(B8,'7. Regional NSW LGAs'!B5:E98,4,FALSE)</f>
        <v>Kyogle Council</v>
      </c>
      <c r="D8" s="43">
        <v>2</v>
      </c>
      <c r="E8" s="43">
        <v>3</v>
      </c>
      <c r="F8" s="43">
        <v>3</v>
      </c>
      <c r="G8" s="43">
        <v>2</v>
      </c>
      <c r="H8" s="43">
        <v>0</v>
      </c>
      <c r="I8" s="44">
        <v>10</v>
      </c>
    </row>
    <row r="9" spans="1:9" ht="15" hidden="1" thickBot="1" x14ac:dyDescent="0.4">
      <c r="A9" s="451"/>
      <c r="B9" s="42" t="s">
        <v>414</v>
      </c>
      <c r="C9" s="42" t="str">
        <f>VLOOKUP(B9,'7. Regional NSW LGAs'!B6:E99,4,FALSE)</f>
        <v>Tamworth Regional Council</v>
      </c>
      <c r="D9" s="43">
        <v>4</v>
      </c>
      <c r="E9" s="43">
        <v>2</v>
      </c>
      <c r="F9" s="43">
        <v>3</v>
      </c>
      <c r="G9" s="43">
        <v>1</v>
      </c>
      <c r="H9" s="43">
        <v>0</v>
      </c>
      <c r="I9" s="44">
        <v>10</v>
      </c>
    </row>
    <row r="10" spans="1:9" ht="15" hidden="1" thickBot="1" x14ac:dyDescent="0.4">
      <c r="A10" s="452"/>
      <c r="B10" s="45" t="s">
        <v>538</v>
      </c>
      <c r="C10" s="45" t="e">
        <f>VLOOKUP(B10,'7. Regional NSW LGAs'!B7:E100,4,FALSE)</f>
        <v>#N/A</v>
      </c>
      <c r="D10" s="46">
        <v>0</v>
      </c>
      <c r="E10" s="46">
        <v>3</v>
      </c>
      <c r="F10" s="46">
        <v>5</v>
      </c>
      <c r="G10" s="46">
        <v>1</v>
      </c>
      <c r="H10" s="46">
        <v>1</v>
      </c>
      <c r="I10" s="47">
        <v>10</v>
      </c>
    </row>
    <row r="11" spans="1:9" x14ac:dyDescent="0.35">
      <c r="A11" s="450">
        <v>3</v>
      </c>
      <c r="B11" s="48" t="s">
        <v>548</v>
      </c>
      <c r="C11" s="48" t="s">
        <v>350</v>
      </c>
      <c r="D11" s="49">
        <v>1</v>
      </c>
      <c r="E11" s="49">
        <v>2</v>
      </c>
      <c r="F11" s="49">
        <v>5</v>
      </c>
      <c r="G11" s="49">
        <v>1</v>
      </c>
      <c r="H11" s="49">
        <v>0</v>
      </c>
      <c r="I11" s="50">
        <v>9</v>
      </c>
    </row>
    <row r="12" spans="1:9" ht="15" thickBot="1" x14ac:dyDescent="0.4">
      <c r="A12" s="452"/>
      <c r="B12" s="51" t="s">
        <v>563</v>
      </c>
      <c r="C12" s="51" t="s">
        <v>500</v>
      </c>
      <c r="D12" s="52">
        <v>1</v>
      </c>
      <c r="E12" s="52">
        <v>3</v>
      </c>
      <c r="F12" s="52">
        <v>3</v>
      </c>
      <c r="G12" s="52">
        <v>2</v>
      </c>
      <c r="H12" s="52">
        <v>0</v>
      </c>
      <c r="I12" s="53">
        <v>9</v>
      </c>
    </row>
    <row r="13" spans="1:9" hidden="1" x14ac:dyDescent="0.35">
      <c r="A13" s="450">
        <v>4</v>
      </c>
      <c r="B13" s="54" t="s">
        <v>399</v>
      </c>
      <c r="C13" s="54" t="str">
        <f>VLOOKUP(B13,'7. Regional NSW LGAs'!B8:E103,4,FALSE)</f>
        <v>Lismore City Council</v>
      </c>
      <c r="D13" s="55">
        <v>1</v>
      </c>
      <c r="E13" s="55">
        <v>2</v>
      </c>
      <c r="F13" s="55">
        <v>3</v>
      </c>
      <c r="G13" s="55">
        <v>2</v>
      </c>
      <c r="H13" s="55">
        <v>0</v>
      </c>
      <c r="I13" s="56">
        <v>8</v>
      </c>
    </row>
    <row r="14" spans="1:9" hidden="1" x14ac:dyDescent="0.35">
      <c r="A14" s="451"/>
      <c r="B14" s="57" t="s">
        <v>409</v>
      </c>
      <c r="C14" s="57" t="str">
        <f>VLOOKUP(B14,'7. Regional NSW LGAs'!B9:E104,4,FALSE)</f>
        <v>Lithgow Council, City of Lithgow</v>
      </c>
      <c r="D14" s="58">
        <v>1</v>
      </c>
      <c r="E14" s="58">
        <v>2</v>
      </c>
      <c r="F14" s="58">
        <v>1</v>
      </c>
      <c r="G14" s="58">
        <v>3</v>
      </c>
      <c r="H14" s="58">
        <v>1</v>
      </c>
      <c r="I14" s="59">
        <v>8</v>
      </c>
    </row>
    <row r="15" spans="1:9" hidden="1" x14ac:dyDescent="0.35">
      <c r="A15" s="451"/>
      <c r="B15" s="57" t="s">
        <v>516</v>
      </c>
      <c r="C15" s="57" t="str">
        <f>VLOOKUP(B15,'7. Regional NSW LGAs'!B10:E105,4,FALSE)</f>
        <v>Tenterfield Shire Council</v>
      </c>
      <c r="D15" s="58">
        <v>3</v>
      </c>
      <c r="E15" s="58">
        <v>2</v>
      </c>
      <c r="F15" s="58">
        <v>1</v>
      </c>
      <c r="G15" s="58">
        <v>2</v>
      </c>
      <c r="H15" s="58">
        <v>0</v>
      </c>
      <c r="I15" s="59">
        <v>8</v>
      </c>
    </row>
    <row r="16" spans="1:9" ht="15" thickBot="1" x14ac:dyDescent="0.4">
      <c r="A16" s="452"/>
      <c r="B16" s="60" t="s">
        <v>613</v>
      </c>
      <c r="C16" s="60" t="s">
        <v>400</v>
      </c>
      <c r="D16" s="61">
        <v>1</v>
      </c>
      <c r="E16" s="61">
        <v>2</v>
      </c>
      <c r="F16" s="61">
        <v>3</v>
      </c>
      <c r="G16" s="61">
        <v>1</v>
      </c>
      <c r="H16" s="61">
        <v>1</v>
      </c>
      <c r="I16" s="62">
        <v>8</v>
      </c>
    </row>
    <row r="17" spans="1:9" hidden="1" x14ac:dyDescent="0.35">
      <c r="A17" s="450">
        <v>5</v>
      </c>
      <c r="B17" s="63" t="s">
        <v>379</v>
      </c>
      <c r="C17" s="63" t="str">
        <f>VLOOKUP(B17,'7. Regional NSW LGAs'!B12:E107,4,FALSE)</f>
        <v>Cabonne Council</v>
      </c>
      <c r="D17" s="64">
        <v>2</v>
      </c>
      <c r="E17" s="64">
        <v>1</v>
      </c>
      <c r="F17" s="64">
        <v>3</v>
      </c>
      <c r="G17" s="64">
        <v>1</v>
      </c>
      <c r="H17" s="64">
        <v>0</v>
      </c>
      <c r="I17" s="65">
        <v>7</v>
      </c>
    </row>
    <row r="18" spans="1:9" x14ac:dyDescent="0.35">
      <c r="A18" s="451"/>
      <c r="B18" s="66" t="s">
        <v>385</v>
      </c>
      <c r="C18" s="5" t="s">
        <v>383</v>
      </c>
      <c r="D18" s="67">
        <v>1</v>
      </c>
      <c r="E18" s="67">
        <v>2</v>
      </c>
      <c r="F18" s="67">
        <v>3</v>
      </c>
      <c r="G18" s="67">
        <v>0</v>
      </c>
      <c r="H18" s="67">
        <v>1</v>
      </c>
      <c r="I18" s="68">
        <v>7</v>
      </c>
    </row>
    <row r="19" spans="1:9" hidden="1" x14ac:dyDescent="0.35">
      <c r="A19" s="451"/>
      <c r="B19" s="66" t="s">
        <v>490</v>
      </c>
      <c r="C19" s="66" t="str">
        <f>VLOOKUP(B19,'7. Regional NSW LGAs'!B14:E109,4,FALSE)</f>
        <v>Inverell Shire Council</v>
      </c>
      <c r="D19" s="67">
        <v>2</v>
      </c>
      <c r="E19" s="67">
        <v>1</v>
      </c>
      <c r="F19" s="67">
        <v>2</v>
      </c>
      <c r="G19" s="67">
        <v>2</v>
      </c>
      <c r="H19" s="67">
        <v>0</v>
      </c>
      <c r="I19" s="68">
        <v>7</v>
      </c>
    </row>
    <row r="20" spans="1:9" hidden="1" x14ac:dyDescent="0.35">
      <c r="A20" s="451"/>
      <c r="B20" s="66" t="s">
        <v>432</v>
      </c>
      <c r="C20" s="66" t="str">
        <f>VLOOKUP(B20,'7. Regional NSW LGAs'!B14:E110,4,FALSE)</f>
        <v>Muswellbrook Shire Council</v>
      </c>
      <c r="D20" s="67">
        <v>2</v>
      </c>
      <c r="E20" s="67">
        <v>1</v>
      </c>
      <c r="F20" s="67">
        <v>1</v>
      </c>
      <c r="G20" s="67">
        <v>2</v>
      </c>
      <c r="H20" s="67">
        <v>1</v>
      </c>
      <c r="I20" s="68">
        <v>7</v>
      </c>
    </row>
    <row r="21" spans="1:9" hidden="1" x14ac:dyDescent="0.35">
      <c r="A21" s="451"/>
      <c r="B21" s="66" t="s">
        <v>442</v>
      </c>
      <c r="C21" s="66" t="str">
        <f>VLOOKUP(B21,'7. Regional NSW LGAs'!B15:E111,4,FALSE)</f>
        <v>Oberon Council</v>
      </c>
      <c r="D21" s="67">
        <v>0</v>
      </c>
      <c r="E21" s="67">
        <v>2</v>
      </c>
      <c r="F21" s="67">
        <v>2</v>
      </c>
      <c r="G21" s="67">
        <v>2</v>
      </c>
      <c r="H21" s="67">
        <v>1</v>
      </c>
      <c r="I21" s="68">
        <v>7</v>
      </c>
    </row>
    <row r="22" spans="1:9" ht="15" thickBot="1" x14ac:dyDescent="0.4">
      <c r="A22" s="452"/>
      <c r="B22" s="69" t="s">
        <v>565</v>
      </c>
      <c r="C22" s="69" t="s">
        <v>511</v>
      </c>
      <c r="D22" s="70">
        <v>2</v>
      </c>
      <c r="E22" s="70">
        <v>2</v>
      </c>
      <c r="F22" s="70">
        <v>2</v>
      </c>
      <c r="G22" s="70">
        <v>1</v>
      </c>
      <c r="H22" s="70">
        <v>0</v>
      </c>
      <c r="I22" s="71">
        <v>7</v>
      </c>
    </row>
    <row r="23" spans="1:9" x14ac:dyDescent="0.35">
      <c r="A23" s="450">
        <v>6</v>
      </c>
      <c r="B23" s="72" t="s">
        <v>342</v>
      </c>
      <c r="C23" s="72" t="s">
        <v>341</v>
      </c>
      <c r="D23" s="73">
        <v>1</v>
      </c>
      <c r="E23" s="73">
        <v>2</v>
      </c>
      <c r="F23" s="73">
        <v>2</v>
      </c>
      <c r="G23" s="73">
        <v>1</v>
      </c>
      <c r="H23" s="73">
        <v>0</v>
      </c>
      <c r="I23" s="74">
        <v>6</v>
      </c>
    </row>
    <row r="24" spans="1:9" x14ac:dyDescent="0.35">
      <c r="A24" s="451"/>
      <c r="B24" s="75" t="s">
        <v>355</v>
      </c>
      <c r="C24" s="75" t="s">
        <v>354</v>
      </c>
      <c r="D24" s="76">
        <v>1</v>
      </c>
      <c r="E24" s="76">
        <v>2</v>
      </c>
      <c r="F24" s="76">
        <v>2</v>
      </c>
      <c r="G24" s="76">
        <v>1</v>
      </c>
      <c r="H24" s="76">
        <v>0</v>
      </c>
      <c r="I24" s="77">
        <v>6</v>
      </c>
    </row>
    <row r="25" spans="1:9" hidden="1" x14ac:dyDescent="0.35">
      <c r="A25" s="451"/>
      <c r="B25" s="75" t="s">
        <v>388</v>
      </c>
      <c r="C25" s="75" t="str">
        <f>VLOOKUP(B25,'7. Regional NSW LGAs'!B17:E115,4,FALSE)</f>
        <v>Cessnock City Council</v>
      </c>
      <c r="D25" s="76">
        <v>2</v>
      </c>
      <c r="E25" s="76">
        <v>2</v>
      </c>
      <c r="F25" s="76">
        <v>1</v>
      </c>
      <c r="G25" s="76">
        <v>0</v>
      </c>
      <c r="H25" s="76">
        <v>1</v>
      </c>
      <c r="I25" s="77">
        <v>6</v>
      </c>
    </row>
    <row r="26" spans="1:9" x14ac:dyDescent="0.35">
      <c r="A26" s="451"/>
      <c r="B26" s="75" t="s">
        <v>551</v>
      </c>
      <c r="C26" s="75" t="s">
        <v>394</v>
      </c>
      <c r="D26" s="76">
        <v>0</v>
      </c>
      <c r="E26" s="76">
        <v>2</v>
      </c>
      <c r="F26" s="76">
        <v>2</v>
      </c>
      <c r="G26" s="76">
        <v>2</v>
      </c>
      <c r="H26" s="76">
        <v>0</v>
      </c>
      <c r="I26" s="77">
        <v>6</v>
      </c>
    </row>
    <row r="27" spans="1:9" hidden="1" x14ac:dyDescent="0.35">
      <c r="A27" s="451"/>
      <c r="B27" s="75" t="s">
        <v>471</v>
      </c>
      <c r="C27" s="75" t="str">
        <f>VLOOKUP(B27,'7. Regional NSW LGAs'!B17:E117,4,FALSE)</f>
        <v>Gilgandra Shire Council</v>
      </c>
      <c r="D27" s="76">
        <v>1</v>
      </c>
      <c r="E27" s="76">
        <v>3</v>
      </c>
      <c r="F27" s="76">
        <v>1</v>
      </c>
      <c r="G27" s="76">
        <v>1</v>
      </c>
      <c r="H27" s="76">
        <v>0</v>
      </c>
      <c r="I27" s="77">
        <v>6</v>
      </c>
    </row>
    <row r="28" spans="1:9" x14ac:dyDescent="0.35">
      <c r="A28" s="451"/>
      <c r="B28" s="75" t="s">
        <v>554</v>
      </c>
      <c r="C28" s="75" t="s">
        <v>474</v>
      </c>
      <c r="D28" s="76">
        <v>1</v>
      </c>
      <c r="E28" s="76">
        <v>2</v>
      </c>
      <c r="F28" s="76">
        <v>2</v>
      </c>
      <c r="G28" s="76">
        <v>1</v>
      </c>
      <c r="H28" s="76">
        <v>0</v>
      </c>
      <c r="I28" s="77">
        <v>6</v>
      </c>
    </row>
    <row r="29" spans="1:9" hidden="1" x14ac:dyDescent="0.35">
      <c r="A29" s="451"/>
      <c r="B29" s="75" t="s">
        <v>488</v>
      </c>
      <c r="C29" s="75" t="str">
        <f>VLOOKUP(B29,'7. Regional NSW LGAs'!B18:E119,4,FALSE)</f>
        <v>Hilltops Council</v>
      </c>
      <c r="D29" s="76">
        <v>2</v>
      </c>
      <c r="E29" s="76">
        <v>0</v>
      </c>
      <c r="F29" s="76">
        <v>2</v>
      </c>
      <c r="G29" s="76">
        <v>2</v>
      </c>
      <c r="H29" s="76">
        <v>0</v>
      </c>
      <c r="I29" s="77">
        <v>6</v>
      </c>
    </row>
    <row r="30" spans="1:9" hidden="1" x14ac:dyDescent="0.35">
      <c r="A30" s="451"/>
      <c r="B30" s="75" t="s">
        <v>494</v>
      </c>
      <c r="C30" s="75" t="str">
        <f>VLOOKUP(B30,'7. Regional NSW LGAs'!B19:E120,4,FALSE)</f>
        <v>Kempsey Shire Council</v>
      </c>
      <c r="D30" s="76">
        <v>0</v>
      </c>
      <c r="E30" s="76">
        <v>3</v>
      </c>
      <c r="F30" s="76">
        <v>2</v>
      </c>
      <c r="G30" s="76">
        <v>1</v>
      </c>
      <c r="H30" s="76">
        <v>0</v>
      </c>
      <c r="I30" s="77">
        <v>6</v>
      </c>
    </row>
    <row r="31" spans="1:9" hidden="1" x14ac:dyDescent="0.35">
      <c r="A31" s="451"/>
      <c r="B31" s="75" t="s">
        <v>421</v>
      </c>
      <c r="C31" s="75" t="str">
        <f>VLOOKUP(B31,'7. Regional NSW LGAs'!B20:E121,4,FALSE)</f>
        <v>Mid-Coast Council</v>
      </c>
      <c r="D31" s="76">
        <v>1</v>
      </c>
      <c r="E31" s="76">
        <v>3</v>
      </c>
      <c r="F31" s="76">
        <v>2</v>
      </c>
      <c r="G31" s="76">
        <v>0</v>
      </c>
      <c r="H31" s="76">
        <v>0</v>
      </c>
      <c r="I31" s="77">
        <v>6</v>
      </c>
    </row>
    <row r="32" spans="1:9" hidden="1" x14ac:dyDescent="0.35">
      <c r="A32" s="451"/>
      <c r="B32" s="75" t="s">
        <v>434</v>
      </c>
      <c r="C32" s="75" t="str">
        <f>VLOOKUP(B32,'7. Regional NSW LGAs'!B20:E122,4,FALSE)</f>
        <v>Nambucca Valley Council</v>
      </c>
      <c r="D32" s="76">
        <v>1</v>
      </c>
      <c r="E32" s="76">
        <v>3</v>
      </c>
      <c r="F32" s="76">
        <v>0</v>
      </c>
      <c r="G32" s="76">
        <v>1</v>
      </c>
      <c r="H32" s="76">
        <v>1</v>
      </c>
      <c r="I32" s="77">
        <v>6</v>
      </c>
    </row>
    <row r="33" spans="1:9" hidden="1" x14ac:dyDescent="0.35">
      <c r="A33" s="451"/>
      <c r="B33" s="75" t="s">
        <v>445</v>
      </c>
      <c r="C33" s="75" t="str">
        <f>VLOOKUP(B33,'7. Regional NSW LGAs'!B21:E123,4,FALSE)</f>
        <v>Parkes Shire Council</v>
      </c>
      <c r="D33" s="76">
        <v>1</v>
      </c>
      <c r="E33" s="76">
        <v>3</v>
      </c>
      <c r="F33" s="76">
        <v>1</v>
      </c>
      <c r="G33" s="76">
        <v>1</v>
      </c>
      <c r="H33" s="76">
        <v>0</v>
      </c>
      <c r="I33" s="77">
        <v>6</v>
      </c>
    </row>
    <row r="34" spans="1:9" x14ac:dyDescent="0.35">
      <c r="A34" s="451"/>
      <c r="B34" s="75" t="s">
        <v>561</v>
      </c>
      <c r="C34" s="75" t="s">
        <v>446</v>
      </c>
      <c r="D34" s="76">
        <v>0</v>
      </c>
      <c r="E34" s="76">
        <v>3</v>
      </c>
      <c r="F34" s="76">
        <v>3</v>
      </c>
      <c r="G34" s="76">
        <v>0</v>
      </c>
      <c r="H34" s="76">
        <v>0</v>
      </c>
      <c r="I34" s="77">
        <v>6</v>
      </c>
    </row>
    <row r="35" spans="1:9" x14ac:dyDescent="0.35">
      <c r="A35" s="451"/>
      <c r="B35" s="75" t="s">
        <v>422</v>
      </c>
      <c r="C35" s="75" t="s">
        <v>448</v>
      </c>
      <c r="D35" s="76">
        <v>2</v>
      </c>
      <c r="E35" s="76">
        <v>1</v>
      </c>
      <c r="F35" s="76">
        <v>1</v>
      </c>
      <c r="G35" s="76">
        <v>1</v>
      </c>
      <c r="H35" s="76">
        <v>1</v>
      </c>
      <c r="I35" s="77">
        <v>6</v>
      </c>
    </row>
    <row r="36" spans="1:9" hidden="1" x14ac:dyDescent="0.35">
      <c r="A36" s="451"/>
      <c r="B36" s="75" t="s">
        <v>507</v>
      </c>
      <c r="C36" s="75" t="e">
        <f>VLOOKUP(B36,'7. Regional NSW LGAs'!B22:E126,4,FALSE)</f>
        <v>#N/A</v>
      </c>
      <c r="D36" s="76">
        <v>1</v>
      </c>
      <c r="E36" s="76">
        <v>1</v>
      </c>
      <c r="F36" s="76">
        <v>1</v>
      </c>
      <c r="G36" s="76">
        <v>2</v>
      </c>
      <c r="H36" s="76">
        <v>1</v>
      </c>
      <c r="I36" s="77">
        <v>6</v>
      </c>
    </row>
    <row r="37" spans="1:9" x14ac:dyDescent="0.35">
      <c r="A37" s="451"/>
      <c r="B37" s="75" t="s">
        <v>614</v>
      </c>
      <c r="C37" s="75" t="s">
        <v>508</v>
      </c>
      <c r="D37" s="76">
        <v>0</v>
      </c>
      <c r="E37" s="76">
        <v>2</v>
      </c>
      <c r="F37" s="76">
        <v>2</v>
      </c>
      <c r="G37" s="76">
        <v>2</v>
      </c>
      <c r="H37" s="76">
        <v>0</v>
      </c>
      <c r="I37" s="77">
        <v>6</v>
      </c>
    </row>
    <row r="38" spans="1:9" ht="15" thickBot="1" x14ac:dyDescent="0.4">
      <c r="A38" s="452"/>
      <c r="B38" s="78" t="s">
        <v>412</v>
      </c>
      <c r="C38" s="78" t="s">
        <v>519</v>
      </c>
      <c r="D38" s="79">
        <v>2</v>
      </c>
      <c r="E38" s="79">
        <v>2</v>
      </c>
      <c r="F38" s="79">
        <v>0</v>
      </c>
      <c r="G38" s="79">
        <v>2</v>
      </c>
      <c r="H38" s="79">
        <v>0</v>
      </c>
      <c r="I38" s="80">
        <v>6</v>
      </c>
    </row>
    <row r="39" spans="1:9" ht="15" thickBot="1" x14ac:dyDescent="0.4">
      <c r="A39" s="450">
        <v>7</v>
      </c>
      <c r="B39" s="81" t="s">
        <v>377</v>
      </c>
      <c r="C39" s="81" t="s">
        <v>376</v>
      </c>
      <c r="D39" s="82">
        <v>0</v>
      </c>
      <c r="E39" s="82">
        <v>2</v>
      </c>
      <c r="F39" s="82">
        <v>2</v>
      </c>
      <c r="G39" s="82">
        <v>1</v>
      </c>
      <c r="H39" s="82">
        <v>0</v>
      </c>
      <c r="I39" s="83">
        <v>5</v>
      </c>
    </row>
    <row r="40" spans="1:9" ht="15" hidden="1" thickBot="1" x14ac:dyDescent="0.4">
      <c r="A40" s="451"/>
      <c r="B40" s="84" t="s">
        <v>461</v>
      </c>
      <c r="C40" s="84" t="str">
        <f>VLOOKUP(B40,'7. Regional NSW LGAs'!B22:E130,4,FALSE)</f>
        <v>Dungog Shire Council</v>
      </c>
      <c r="D40" s="85">
        <v>1</v>
      </c>
      <c r="E40" s="85">
        <v>2</v>
      </c>
      <c r="F40" s="85">
        <v>0</v>
      </c>
      <c r="G40" s="85">
        <v>1</v>
      </c>
      <c r="H40" s="85">
        <v>1</v>
      </c>
      <c r="I40" s="86">
        <v>5</v>
      </c>
    </row>
    <row r="41" spans="1:9" ht="15" hidden="1" thickBot="1" x14ac:dyDescent="0.4">
      <c r="A41" s="451"/>
      <c r="B41" s="84" t="s">
        <v>436</v>
      </c>
      <c r="C41" s="84" t="str">
        <f>VLOOKUP(B41,'7. Regional NSW LGAs'!B23:E131,4,FALSE)</f>
        <v>Narrabri Shire Council</v>
      </c>
      <c r="D41" s="85">
        <v>0</v>
      </c>
      <c r="E41" s="85">
        <v>2</v>
      </c>
      <c r="F41" s="85">
        <v>1</v>
      </c>
      <c r="G41" s="85">
        <v>2</v>
      </c>
      <c r="H41" s="85">
        <v>0</v>
      </c>
      <c r="I41" s="86">
        <v>5</v>
      </c>
    </row>
    <row r="42" spans="1:9" ht="15" hidden="1" thickBot="1" x14ac:dyDescent="0.4">
      <c r="A42" s="451"/>
      <c r="B42" s="84" t="s">
        <v>499</v>
      </c>
      <c r="C42" s="84" t="e">
        <f>VLOOKUP(B42,'7. Regional NSW LGAs'!B24:E132,4,FALSE)</f>
        <v>#N/A</v>
      </c>
      <c r="D42" s="85">
        <v>0</v>
      </c>
      <c r="E42" s="85">
        <v>2</v>
      </c>
      <c r="F42" s="85">
        <v>2</v>
      </c>
      <c r="G42" s="85">
        <v>1</v>
      </c>
      <c r="H42" s="85">
        <v>0</v>
      </c>
      <c r="I42" s="86">
        <v>5</v>
      </c>
    </row>
    <row r="43" spans="1:9" ht="15" hidden="1" thickBot="1" x14ac:dyDescent="0.4">
      <c r="A43" s="451"/>
      <c r="B43" s="84" t="s">
        <v>503</v>
      </c>
      <c r="C43" s="84" t="e">
        <f>VLOOKUP(B43,'7. Regional NSW LGAs'!B25:E133,4,FALSE)</f>
        <v>#N/A</v>
      </c>
      <c r="D43" s="85">
        <v>0</v>
      </c>
      <c r="E43" s="85">
        <v>1</v>
      </c>
      <c r="F43" s="85">
        <v>2</v>
      </c>
      <c r="G43" s="85">
        <v>1</v>
      </c>
      <c r="H43" s="85">
        <v>1</v>
      </c>
      <c r="I43" s="86">
        <v>5</v>
      </c>
    </row>
    <row r="44" spans="1:9" ht="15" hidden="1" thickBot="1" x14ac:dyDescent="0.4">
      <c r="A44" s="451"/>
      <c r="B44" s="84" t="s">
        <v>518</v>
      </c>
      <c r="C44" s="84" t="e">
        <f>VLOOKUP(B44,'7. Regional NSW LGAs'!B25:E134,4,FALSE)</f>
        <v>#N/A</v>
      </c>
      <c r="D44" s="85">
        <v>0</v>
      </c>
      <c r="E44" s="85">
        <v>2</v>
      </c>
      <c r="F44" s="85">
        <v>2</v>
      </c>
      <c r="G44" s="85">
        <v>1</v>
      </c>
      <c r="H44" s="85">
        <v>0</v>
      </c>
      <c r="I44" s="86">
        <v>5</v>
      </c>
    </row>
    <row r="45" spans="1:9" ht="15" hidden="1" thickBot="1" x14ac:dyDescent="0.4">
      <c r="A45" s="451"/>
      <c r="B45" s="84" t="s">
        <v>530</v>
      </c>
      <c r="C45" s="84" t="e">
        <f>VLOOKUP(B45,'7. Regional NSW LGAs'!B25:E135,4,FALSE)</f>
        <v>#N/A</v>
      </c>
      <c r="D45" s="85">
        <v>0</v>
      </c>
      <c r="E45" s="85">
        <v>1</v>
      </c>
      <c r="F45" s="85">
        <v>2</v>
      </c>
      <c r="G45" s="85">
        <v>1</v>
      </c>
      <c r="H45" s="85">
        <v>1</v>
      </c>
      <c r="I45" s="86">
        <v>5</v>
      </c>
    </row>
    <row r="46" spans="1:9" ht="15" hidden="1" thickBot="1" x14ac:dyDescent="0.4">
      <c r="A46" s="452"/>
      <c r="B46" s="87" t="s">
        <v>532</v>
      </c>
      <c r="C46" s="87" t="e">
        <f>VLOOKUP(B46,'7. Regional NSW LGAs'!B26:E136,4,FALSE)</f>
        <v>#N/A</v>
      </c>
      <c r="D46" s="88">
        <v>2</v>
      </c>
      <c r="E46" s="88">
        <v>2</v>
      </c>
      <c r="F46" s="88">
        <v>0</v>
      </c>
      <c r="G46" s="88">
        <v>1</v>
      </c>
      <c r="H46" s="88">
        <v>0</v>
      </c>
      <c r="I46" s="89">
        <v>5</v>
      </c>
    </row>
    <row r="47" spans="1:9" x14ac:dyDescent="0.35">
      <c r="A47" s="450">
        <v>8</v>
      </c>
      <c r="B47" s="90" t="s">
        <v>348</v>
      </c>
      <c r="C47" s="90" t="s">
        <v>347</v>
      </c>
      <c r="D47" s="91">
        <v>1</v>
      </c>
      <c r="E47" s="91">
        <v>1</v>
      </c>
      <c r="F47" s="91">
        <v>1</v>
      </c>
      <c r="G47" s="91">
        <v>1</v>
      </c>
      <c r="H47" s="91">
        <v>0</v>
      </c>
      <c r="I47" s="92">
        <v>4</v>
      </c>
    </row>
    <row r="48" spans="1:9" x14ac:dyDescent="0.35">
      <c r="A48" s="451"/>
      <c r="B48" s="93" t="s">
        <v>366</v>
      </c>
      <c r="C48" s="93" t="s">
        <v>365</v>
      </c>
      <c r="D48" s="94">
        <v>0</v>
      </c>
      <c r="E48" s="94">
        <v>2</v>
      </c>
      <c r="F48" s="94">
        <v>1</v>
      </c>
      <c r="G48" s="94">
        <v>1</v>
      </c>
      <c r="H48" s="94">
        <v>0</v>
      </c>
      <c r="I48" s="95">
        <v>4</v>
      </c>
    </row>
    <row r="49" spans="1:9" x14ac:dyDescent="0.35">
      <c r="A49" s="451"/>
      <c r="B49" s="93" t="s">
        <v>372</v>
      </c>
      <c r="C49" s="93" t="s">
        <v>371</v>
      </c>
      <c r="D49" s="94">
        <v>0</v>
      </c>
      <c r="E49" s="94">
        <v>1</v>
      </c>
      <c r="F49" s="94">
        <v>2</v>
      </c>
      <c r="G49" s="94">
        <v>1</v>
      </c>
      <c r="H49" s="94">
        <v>0</v>
      </c>
      <c r="I49" s="95">
        <v>4</v>
      </c>
    </row>
    <row r="50" spans="1:9" x14ac:dyDescent="0.35">
      <c r="A50" s="451"/>
      <c r="B50" s="93" t="s">
        <v>615</v>
      </c>
      <c r="C50" s="93" t="s">
        <v>477</v>
      </c>
      <c r="D50" s="94">
        <v>1</v>
      </c>
      <c r="E50" s="94">
        <v>1</v>
      </c>
      <c r="F50" s="94">
        <v>1</v>
      </c>
      <c r="G50" s="94">
        <v>1</v>
      </c>
      <c r="H50" s="94">
        <v>0</v>
      </c>
      <c r="I50" s="95">
        <v>4</v>
      </c>
    </row>
    <row r="51" spans="1:9" hidden="1" x14ac:dyDescent="0.35">
      <c r="A51" s="451"/>
      <c r="B51" s="93" t="s">
        <v>496</v>
      </c>
      <c r="C51" s="93" t="str">
        <f>VLOOKUP(B51,'7. Regional NSW LGAs'!B28:E141,4,FALSE)</f>
        <v>Kiama Municipal Council</v>
      </c>
      <c r="D51" s="94">
        <v>0</v>
      </c>
      <c r="E51" s="94">
        <v>0</v>
      </c>
      <c r="F51" s="94">
        <v>2</v>
      </c>
      <c r="G51" s="94">
        <v>1</v>
      </c>
      <c r="H51" s="94">
        <v>1</v>
      </c>
      <c r="I51" s="95">
        <v>4</v>
      </c>
    </row>
    <row r="52" spans="1:9" x14ac:dyDescent="0.35">
      <c r="A52" s="451"/>
      <c r="B52" s="93" t="s">
        <v>556</v>
      </c>
      <c r="C52" s="93" t="s">
        <v>402</v>
      </c>
      <c r="D52" s="94">
        <v>0</v>
      </c>
      <c r="E52" s="94">
        <v>2</v>
      </c>
      <c r="F52" s="94">
        <v>0</v>
      </c>
      <c r="G52" s="94">
        <v>1</v>
      </c>
      <c r="H52" s="94">
        <v>1</v>
      </c>
      <c r="I52" s="95">
        <v>4</v>
      </c>
    </row>
    <row r="53" spans="1:9" ht="15" thickBot="1" x14ac:dyDescent="0.4">
      <c r="A53" s="451"/>
      <c r="B53" s="93" t="s">
        <v>424</v>
      </c>
      <c r="C53" s="93" t="s">
        <v>423</v>
      </c>
      <c r="D53" s="94">
        <v>0</v>
      </c>
      <c r="E53" s="94">
        <v>2</v>
      </c>
      <c r="F53" s="94">
        <v>0</v>
      </c>
      <c r="G53" s="94">
        <v>2</v>
      </c>
      <c r="H53" s="94">
        <v>0</v>
      </c>
      <c r="I53" s="95">
        <v>4</v>
      </c>
    </row>
    <row r="54" spans="1:9" ht="15" hidden="1" thickBot="1" x14ac:dyDescent="0.4">
      <c r="A54" s="451"/>
      <c r="B54" s="93" t="s">
        <v>440</v>
      </c>
      <c r="C54" s="93" t="str">
        <f>VLOOKUP(B54,'7. Regional NSW LGAs'!B29:E144,4,FALSE)</f>
        <v>Narromine Shire Council</v>
      </c>
      <c r="D54" s="94">
        <v>0</v>
      </c>
      <c r="E54" s="94">
        <v>0</v>
      </c>
      <c r="F54" s="94">
        <v>2</v>
      </c>
      <c r="G54" s="94">
        <v>1</v>
      </c>
      <c r="H54" s="94">
        <v>1</v>
      </c>
      <c r="I54" s="95">
        <v>4</v>
      </c>
    </row>
    <row r="55" spans="1:9" ht="15" hidden="1" thickBot="1" x14ac:dyDescent="0.4">
      <c r="A55" s="452"/>
      <c r="B55" s="96" t="s">
        <v>526</v>
      </c>
      <c r="C55" s="96" t="e">
        <f>VLOOKUP(B55,'7. Regional NSW LGAs'!B30:E145,4,FALSE)</f>
        <v>#N/A</v>
      </c>
      <c r="D55" s="97">
        <v>1</v>
      </c>
      <c r="E55" s="97">
        <v>1</v>
      </c>
      <c r="F55" s="97">
        <v>1</v>
      </c>
      <c r="G55" s="97">
        <v>1</v>
      </c>
      <c r="H55" s="97">
        <v>0</v>
      </c>
      <c r="I55" s="98">
        <v>4</v>
      </c>
    </row>
    <row r="56" spans="1:9" x14ac:dyDescent="0.35">
      <c r="A56" s="450">
        <v>9</v>
      </c>
      <c r="B56" s="99" t="s">
        <v>359</v>
      </c>
      <c r="C56" s="99" t="s">
        <v>358</v>
      </c>
      <c r="D56" s="100">
        <v>1</v>
      </c>
      <c r="E56" s="100">
        <v>0</v>
      </c>
      <c r="F56" s="100">
        <v>0</v>
      </c>
      <c r="G56" s="100">
        <v>2</v>
      </c>
      <c r="H56" s="100">
        <v>0</v>
      </c>
      <c r="I56" s="101">
        <v>3</v>
      </c>
    </row>
    <row r="57" spans="1:9" x14ac:dyDescent="0.35">
      <c r="A57" s="451"/>
      <c r="B57" s="102" t="s">
        <v>588</v>
      </c>
      <c r="C57" s="102" t="s">
        <v>386</v>
      </c>
      <c r="D57" s="103">
        <v>0</v>
      </c>
      <c r="E57" s="103">
        <v>1</v>
      </c>
      <c r="F57" s="103">
        <v>1</v>
      </c>
      <c r="G57" s="103">
        <v>1</v>
      </c>
      <c r="H57" s="103">
        <v>0</v>
      </c>
      <c r="I57" s="104">
        <v>3</v>
      </c>
    </row>
    <row r="58" spans="1:9" x14ac:dyDescent="0.35">
      <c r="A58" s="451"/>
      <c r="B58" s="102" t="s">
        <v>393</v>
      </c>
      <c r="C58" s="102" t="s">
        <v>392</v>
      </c>
      <c r="D58" s="103">
        <v>0</v>
      </c>
      <c r="E58" s="103">
        <v>1</v>
      </c>
      <c r="F58" s="103">
        <v>1</v>
      </c>
      <c r="G58" s="103">
        <v>1</v>
      </c>
      <c r="H58" s="103">
        <v>0</v>
      </c>
      <c r="I58" s="104">
        <v>3</v>
      </c>
    </row>
    <row r="59" spans="1:9" hidden="1" x14ac:dyDescent="0.35">
      <c r="A59" s="451"/>
      <c r="B59" s="102" t="s">
        <v>453</v>
      </c>
      <c r="C59" s="102" t="str">
        <f>VLOOKUP(B59,'7. Regional NSW LGAs'!B33:E149,4,FALSE)</f>
        <v>Coonamble Shire Council</v>
      </c>
      <c r="D59" s="103">
        <v>0</v>
      </c>
      <c r="E59" s="103">
        <v>1</v>
      </c>
      <c r="F59" s="103">
        <v>1</v>
      </c>
      <c r="G59" s="103">
        <v>1</v>
      </c>
      <c r="H59" s="103">
        <v>0</v>
      </c>
      <c r="I59" s="104">
        <v>3</v>
      </c>
    </row>
    <row r="60" spans="1:9" hidden="1" x14ac:dyDescent="0.35">
      <c r="A60" s="451"/>
      <c r="B60" s="102" t="s">
        <v>455</v>
      </c>
      <c r="C60" s="102" t="str">
        <f>VLOOKUP(B60,'7. Regional NSW LGAs'!B34:E150,4,FALSE)</f>
        <v>Cootamundra-Gundagai Regional Council</v>
      </c>
      <c r="D60" s="103">
        <v>1</v>
      </c>
      <c r="E60" s="103">
        <v>1</v>
      </c>
      <c r="F60" s="103">
        <v>0</v>
      </c>
      <c r="G60" s="103">
        <v>1</v>
      </c>
      <c r="H60" s="103">
        <v>0</v>
      </c>
      <c r="I60" s="104">
        <v>3</v>
      </c>
    </row>
    <row r="61" spans="1:9" hidden="1" x14ac:dyDescent="0.35">
      <c r="A61" s="451"/>
      <c r="B61" s="102" t="s">
        <v>484</v>
      </c>
      <c r="C61" s="102" t="str">
        <f>VLOOKUP(B61,'7. Regional NSW LGAs'!B35:E151,4,FALSE)</f>
        <v>Gwydir Shire Council</v>
      </c>
      <c r="D61" s="103">
        <v>0</v>
      </c>
      <c r="E61" s="103">
        <v>1</v>
      </c>
      <c r="F61" s="103">
        <v>1</v>
      </c>
      <c r="G61" s="103">
        <v>1</v>
      </c>
      <c r="H61" s="103">
        <v>0</v>
      </c>
      <c r="I61" s="104">
        <v>3</v>
      </c>
    </row>
    <row r="62" spans="1:9" x14ac:dyDescent="0.35">
      <c r="A62" s="451"/>
      <c r="B62" s="102" t="s">
        <v>401</v>
      </c>
      <c r="C62" s="102" t="s">
        <v>400</v>
      </c>
      <c r="D62" s="103">
        <v>1</v>
      </c>
      <c r="E62" s="103">
        <v>1</v>
      </c>
      <c r="F62" s="103">
        <v>1</v>
      </c>
      <c r="G62" s="103">
        <v>0</v>
      </c>
      <c r="H62" s="103">
        <v>0</v>
      </c>
      <c r="I62" s="104">
        <v>3</v>
      </c>
    </row>
    <row r="63" spans="1:9" x14ac:dyDescent="0.35">
      <c r="A63" s="451"/>
      <c r="B63" s="102" t="s">
        <v>557</v>
      </c>
      <c r="C63" s="102" t="s">
        <v>410</v>
      </c>
      <c r="D63" s="103">
        <v>0</v>
      </c>
      <c r="E63" s="103">
        <v>1</v>
      </c>
      <c r="F63" s="103">
        <v>1</v>
      </c>
      <c r="G63" s="103">
        <v>1</v>
      </c>
      <c r="H63" s="103">
        <v>0</v>
      </c>
      <c r="I63" s="104">
        <v>3</v>
      </c>
    </row>
    <row r="64" spans="1:9" x14ac:dyDescent="0.35">
      <c r="A64" s="451"/>
      <c r="B64" s="102" t="s">
        <v>419</v>
      </c>
      <c r="C64" s="102" t="s">
        <v>418</v>
      </c>
      <c r="D64" s="103">
        <v>0</v>
      </c>
      <c r="E64" s="103">
        <v>1</v>
      </c>
      <c r="F64" s="103">
        <v>0</v>
      </c>
      <c r="G64" s="103">
        <v>1</v>
      </c>
      <c r="H64" s="103">
        <v>1</v>
      </c>
      <c r="I64" s="104">
        <v>3</v>
      </c>
    </row>
    <row r="65" spans="1:9" x14ac:dyDescent="0.35">
      <c r="A65" s="451"/>
      <c r="B65" s="102" t="s">
        <v>559</v>
      </c>
      <c r="C65" s="102" t="s">
        <v>426</v>
      </c>
      <c r="D65" s="103">
        <v>0</v>
      </c>
      <c r="E65" s="103">
        <v>0</v>
      </c>
      <c r="F65" s="103">
        <v>2</v>
      </c>
      <c r="G65" s="103">
        <v>1</v>
      </c>
      <c r="H65" s="103">
        <v>0</v>
      </c>
      <c r="I65" s="104">
        <v>3</v>
      </c>
    </row>
    <row r="66" spans="1:9" ht="15" thickBot="1" x14ac:dyDescent="0.4">
      <c r="A66" s="451"/>
      <c r="B66" s="102" t="s">
        <v>380</v>
      </c>
      <c r="C66" s="102" t="s">
        <v>443</v>
      </c>
      <c r="D66" s="103">
        <v>1</v>
      </c>
      <c r="E66" s="103">
        <v>0</v>
      </c>
      <c r="F66" s="103">
        <v>1</v>
      </c>
      <c r="G66" s="103">
        <v>1</v>
      </c>
      <c r="H66" s="103">
        <v>0</v>
      </c>
      <c r="I66" s="104">
        <v>3</v>
      </c>
    </row>
    <row r="67" spans="1:9" ht="15" hidden="1" thickBot="1" x14ac:dyDescent="0.4">
      <c r="A67" s="451"/>
      <c r="B67" s="102" t="s">
        <v>528</v>
      </c>
      <c r="C67" s="102" t="e">
        <f>VLOOKUP(B67,'7. Regional NSW LGAs'!B40:E157,4,FALSE)</f>
        <v>#N/A</v>
      </c>
      <c r="D67" s="103">
        <v>0</v>
      </c>
      <c r="E67" s="103">
        <v>1</v>
      </c>
      <c r="F67" s="103">
        <v>1</v>
      </c>
      <c r="G67" s="103">
        <v>1</v>
      </c>
      <c r="H67" s="103">
        <v>0</v>
      </c>
      <c r="I67" s="104">
        <v>3</v>
      </c>
    </row>
    <row r="68" spans="1:9" ht="15" hidden="1" thickBot="1" x14ac:dyDescent="0.4">
      <c r="A68" s="452"/>
      <c r="B68" s="105" t="s">
        <v>534</v>
      </c>
      <c r="C68" s="105" t="e">
        <f>VLOOKUP(B68,'7. Regional NSW LGAs'!B41:E158,4,FALSE)</f>
        <v>#N/A</v>
      </c>
      <c r="D68" s="106">
        <v>0</v>
      </c>
      <c r="E68" s="106">
        <v>0</v>
      </c>
      <c r="F68" s="106">
        <v>1</v>
      </c>
      <c r="G68" s="106">
        <v>2</v>
      </c>
      <c r="H68" s="106">
        <v>0</v>
      </c>
      <c r="I68" s="107">
        <v>3</v>
      </c>
    </row>
    <row r="69" spans="1:9" x14ac:dyDescent="0.35">
      <c r="A69" s="450">
        <v>10</v>
      </c>
      <c r="B69" s="108" t="s">
        <v>370</v>
      </c>
      <c r="C69" s="108" t="s">
        <v>369</v>
      </c>
      <c r="D69" s="109">
        <v>0</v>
      </c>
      <c r="E69" s="109">
        <v>1</v>
      </c>
      <c r="F69" s="109">
        <v>0</v>
      </c>
      <c r="G69" s="109">
        <v>1</v>
      </c>
      <c r="H69" s="109">
        <v>0</v>
      </c>
      <c r="I69" s="110">
        <v>2</v>
      </c>
    </row>
    <row r="70" spans="1:9" x14ac:dyDescent="0.35">
      <c r="A70" s="451"/>
      <c r="B70" s="111" t="s">
        <v>549</v>
      </c>
      <c r="C70" s="111" t="s">
        <v>373</v>
      </c>
      <c r="D70" s="112">
        <v>0</v>
      </c>
      <c r="E70" s="112">
        <v>0</v>
      </c>
      <c r="F70" s="112">
        <v>0</v>
      </c>
      <c r="G70" s="112">
        <v>2</v>
      </c>
      <c r="H70" s="112">
        <v>0</v>
      </c>
      <c r="I70" s="113">
        <v>2</v>
      </c>
    </row>
    <row r="71" spans="1:9" hidden="1" x14ac:dyDescent="0.35">
      <c r="A71" s="451"/>
      <c r="B71" s="111" t="s">
        <v>425</v>
      </c>
      <c r="C71" s="111" t="str">
        <f>VLOOKUP(B71,'7. Regional NSW LGAs'!B44:E161,4,FALSE)</f>
        <v>Dubbo Regional Council</v>
      </c>
      <c r="D71" s="112">
        <v>1</v>
      </c>
      <c r="E71" s="112">
        <v>0</v>
      </c>
      <c r="F71" s="112">
        <v>0</v>
      </c>
      <c r="G71" s="112">
        <v>1</v>
      </c>
      <c r="H71" s="112">
        <v>0</v>
      </c>
      <c r="I71" s="113">
        <v>2</v>
      </c>
    </row>
    <row r="72" spans="1:9" hidden="1" x14ac:dyDescent="0.35">
      <c r="A72" s="451"/>
      <c r="B72" s="111" t="s">
        <v>469</v>
      </c>
      <c r="C72" s="111" t="str">
        <f>VLOOKUP(B72,'7. Regional NSW LGAs'!B45:E162,4,FALSE)</f>
        <v>Forbes Shire Council</v>
      </c>
      <c r="D72" s="112">
        <v>0</v>
      </c>
      <c r="E72" s="112">
        <v>0</v>
      </c>
      <c r="F72" s="112">
        <v>0</v>
      </c>
      <c r="G72" s="112">
        <v>2</v>
      </c>
      <c r="H72" s="112">
        <v>0</v>
      </c>
      <c r="I72" s="113">
        <v>2</v>
      </c>
    </row>
    <row r="73" spans="1:9" hidden="1" x14ac:dyDescent="0.35">
      <c r="A73" s="451"/>
      <c r="B73" s="111" t="s">
        <v>482</v>
      </c>
      <c r="C73" s="111" t="str">
        <f>VLOOKUP(B73,'7. Regional NSW LGAs'!B46:E163,4,FALSE)</f>
        <v>Gunnedah Shire Council</v>
      </c>
      <c r="D73" s="112">
        <v>0</v>
      </c>
      <c r="E73" s="112">
        <v>0</v>
      </c>
      <c r="F73" s="112">
        <v>1</v>
      </c>
      <c r="G73" s="112">
        <v>1</v>
      </c>
      <c r="H73" s="112">
        <v>0</v>
      </c>
      <c r="I73" s="113">
        <v>2</v>
      </c>
    </row>
    <row r="74" spans="1:9" hidden="1" x14ac:dyDescent="0.35">
      <c r="A74" s="451"/>
      <c r="B74" s="111" t="s">
        <v>514</v>
      </c>
      <c r="C74" s="111" t="e">
        <f>VLOOKUP(B74,'7. Regional NSW LGAs'!B47:E164,4,FALSE)</f>
        <v>#N/A</v>
      </c>
      <c r="D74" s="112">
        <v>0</v>
      </c>
      <c r="E74" s="112">
        <v>0</v>
      </c>
      <c r="F74" s="112">
        <v>1</v>
      </c>
      <c r="G74" s="112">
        <v>1</v>
      </c>
      <c r="H74" s="112">
        <v>0</v>
      </c>
      <c r="I74" s="113">
        <v>2</v>
      </c>
    </row>
    <row r="75" spans="1:9" hidden="1" x14ac:dyDescent="0.35">
      <c r="A75" s="451"/>
      <c r="B75" s="111" t="s">
        <v>522</v>
      </c>
      <c r="C75" s="111" t="e">
        <f>VLOOKUP(B75,'7. Regional NSW LGAs'!B48:E165,4,FALSE)</f>
        <v>#N/A</v>
      </c>
      <c r="D75" s="112">
        <v>0</v>
      </c>
      <c r="E75" s="112">
        <v>1</v>
      </c>
      <c r="F75" s="112">
        <v>1</v>
      </c>
      <c r="G75" s="112">
        <v>0</v>
      </c>
      <c r="H75" s="112">
        <v>0</v>
      </c>
      <c r="I75" s="113">
        <v>2</v>
      </c>
    </row>
    <row r="76" spans="1:9" ht="15" thickBot="1" x14ac:dyDescent="0.4">
      <c r="A76" s="452"/>
      <c r="B76" s="114" t="s">
        <v>572</v>
      </c>
      <c r="C76" s="114" t="s">
        <v>541</v>
      </c>
      <c r="D76" s="115">
        <v>0</v>
      </c>
      <c r="E76" s="115">
        <v>0</v>
      </c>
      <c r="F76" s="115">
        <v>1</v>
      </c>
      <c r="G76" s="115">
        <v>1</v>
      </c>
      <c r="H76" s="115">
        <v>0</v>
      </c>
      <c r="I76" s="116">
        <v>2</v>
      </c>
    </row>
    <row r="77" spans="1:9" x14ac:dyDescent="0.35">
      <c r="A77" s="450">
        <v>11</v>
      </c>
      <c r="B77" s="117" t="s">
        <v>335</v>
      </c>
      <c r="C77" s="117" t="s">
        <v>334</v>
      </c>
      <c r="D77" s="118">
        <v>0</v>
      </c>
      <c r="E77" s="118">
        <v>0</v>
      </c>
      <c r="F77" s="118">
        <v>0</v>
      </c>
      <c r="G77" s="118">
        <v>1</v>
      </c>
      <c r="H77" s="118">
        <v>0</v>
      </c>
      <c r="I77" s="119">
        <v>1</v>
      </c>
    </row>
    <row r="78" spans="1:9" x14ac:dyDescent="0.35">
      <c r="A78" s="451"/>
      <c r="B78" s="120" t="s">
        <v>345</v>
      </c>
      <c r="C78" s="120" t="s">
        <v>344</v>
      </c>
      <c r="D78" s="121">
        <v>0</v>
      </c>
      <c r="E78" s="121">
        <v>0</v>
      </c>
      <c r="F78" s="121">
        <v>0</v>
      </c>
      <c r="G78" s="121">
        <v>1</v>
      </c>
      <c r="H78" s="121">
        <v>0</v>
      </c>
      <c r="I78" s="122">
        <v>1</v>
      </c>
    </row>
    <row r="79" spans="1:9" x14ac:dyDescent="0.35">
      <c r="A79" s="451"/>
      <c r="B79" s="120" t="s">
        <v>361</v>
      </c>
      <c r="C79" s="120" t="s">
        <v>360</v>
      </c>
      <c r="D79" s="121">
        <v>0</v>
      </c>
      <c r="E79" s="121">
        <v>0</v>
      </c>
      <c r="F79" s="121">
        <v>0</v>
      </c>
      <c r="G79" s="121">
        <v>1</v>
      </c>
      <c r="H79" s="121">
        <v>0</v>
      </c>
      <c r="I79" s="122">
        <v>1</v>
      </c>
    </row>
    <row r="80" spans="1:9" x14ac:dyDescent="0.35">
      <c r="A80" s="451"/>
      <c r="B80" s="120" t="s">
        <v>364</v>
      </c>
      <c r="C80" s="120" t="s">
        <v>363</v>
      </c>
      <c r="D80" s="121">
        <v>0</v>
      </c>
      <c r="E80" s="121">
        <v>0</v>
      </c>
      <c r="F80" s="121">
        <v>0</v>
      </c>
      <c r="G80" s="121">
        <v>1</v>
      </c>
      <c r="H80" s="121">
        <v>0</v>
      </c>
      <c r="I80" s="122">
        <v>1</v>
      </c>
    </row>
    <row r="81" spans="1:9" x14ac:dyDescent="0.35">
      <c r="A81" s="451"/>
      <c r="B81" s="120" t="s">
        <v>382</v>
      </c>
      <c r="C81" s="120" t="s">
        <v>381</v>
      </c>
      <c r="D81" s="121">
        <v>1</v>
      </c>
      <c r="E81" s="121">
        <v>0</v>
      </c>
      <c r="F81" s="121">
        <v>0</v>
      </c>
      <c r="G81" s="121">
        <v>0</v>
      </c>
      <c r="H81" s="121">
        <v>0</v>
      </c>
      <c r="I81" s="122">
        <v>1</v>
      </c>
    </row>
    <row r="82" spans="1:9" x14ac:dyDescent="0.35">
      <c r="A82" s="451"/>
      <c r="B82" s="120" t="s">
        <v>458</v>
      </c>
      <c r="C82" s="120" t="s">
        <v>457</v>
      </c>
      <c r="D82" s="121">
        <v>0</v>
      </c>
      <c r="E82" s="121">
        <v>0</v>
      </c>
      <c r="F82" s="121">
        <v>0</v>
      </c>
      <c r="G82" s="121">
        <v>1</v>
      </c>
      <c r="H82" s="121">
        <v>0</v>
      </c>
      <c r="I82" s="122">
        <v>1</v>
      </c>
    </row>
    <row r="83" spans="1:9" x14ac:dyDescent="0.35">
      <c r="A83" s="451"/>
      <c r="B83" s="120" t="s">
        <v>553</v>
      </c>
      <c r="C83" s="120" t="s">
        <v>462</v>
      </c>
      <c r="D83" s="121">
        <v>0</v>
      </c>
      <c r="E83" s="121">
        <v>0</v>
      </c>
      <c r="F83" s="121">
        <v>0</v>
      </c>
      <c r="G83" s="121">
        <v>1</v>
      </c>
      <c r="H83" s="121">
        <v>0</v>
      </c>
      <c r="I83" s="122">
        <v>1</v>
      </c>
    </row>
    <row r="84" spans="1:9" x14ac:dyDescent="0.35">
      <c r="A84" s="451"/>
      <c r="B84" s="120" t="s">
        <v>467</v>
      </c>
      <c r="C84" s="120" t="s">
        <v>466</v>
      </c>
      <c r="D84" s="121">
        <v>0</v>
      </c>
      <c r="E84" s="121">
        <v>0</v>
      </c>
      <c r="F84" s="121">
        <v>0</v>
      </c>
      <c r="G84" s="121">
        <v>1</v>
      </c>
      <c r="H84" s="121">
        <v>0</v>
      </c>
      <c r="I84" s="122">
        <v>1</v>
      </c>
    </row>
    <row r="85" spans="1:9" x14ac:dyDescent="0.35">
      <c r="A85" s="451"/>
      <c r="B85" s="120" t="s">
        <v>480</v>
      </c>
      <c r="C85" s="120" t="s">
        <v>479</v>
      </c>
      <c r="D85" s="121">
        <v>0</v>
      </c>
      <c r="E85" s="121">
        <v>0</v>
      </c>
      <c r="F85" s="121">
        <v>0</v>
      </c>
      <c r="G85" s="121">
        <v>1</v>
      </c>
      <c r="H85" s="121">
        <v>0</v>
      </c>
      <c r="I85" s="122">
        <v>1</v>
      </c>
    </row>
    <row r="86" spans="1:9" x14ac:dyDescent="0.35">
      <c r="A86" s="451"/>
      <c r="B86" s="120" t="s">
        <v>416</v>
      </c>
      <c r="C86" s="120" t="s">
        <v>415</v>
      </c>
      <c r="D86" s="121">
        <v>0</v>
      </c>
      <c r="E86" s="121">
        <v>0</v>
      </c>
      <c r="F86" s="121">
        <v>0</v>
      </c>
      <c r="G86" s="121">
        <v>1</v>
      </c>
      <c r="H86" s="121">
        <v>0</v>
      </c>
      <c r="I86" s="122">
        <v>1</v>
      </c>
    </row>
    <row r="87" spans="1:9" x14ac:dyDescent="0.35">
      <c r="A87" s="451"/>
      <c r="B87" s="120" t="s">
        <v>616</v>
      </c>
      <c r="C87" s="287" t="e">
        <f>VLOOKUP(B87,'7. Regional NSW LGAs'!B60:E177,4,FALSE)</f>
        <v>#N/A</v>
      </c>
      <c r="D87" s="121">
        <v>0</v>
      </c>
      <c r="E87" s="121">
        <v>1</v>
      </c>
      <c r="F87" s="121">
        <v>0</v>
      </c>
      <c r="G87" s="121">
        <v>0</v>
      </c>
      <c r="H87" s="121">
        <v>0</v>
      </c>
      <c r="I87" s="122">
        <v>1</v>
      </c>
    </row>
    <row r="88" spans="1:9" x14ac:dyDescent="0.35">
      <c r="A88" s="451"/>
      <c r="B88" s="120" t="s">
        <v>438</v>
      </c>
      <c r="C88" s="120" t="s">
        <v>437</v>
      </c>
      <c r="D88" s="121">
        <v>0</v>
      </c>
      <c r="E88" s="121">
        <v>0</v>
      </c>
      <c r="F88" s="121">
        <v>0</v>
      </c>
      <c r="G88" s="121">
        <v>1</v>
      </c>
      <c r="H88" s="121">
        <v>0</v>
      </c>
      <c r="I88" s="122">
        <v>1</v>
      </c>
    </row>
    <row r="89" spans="1:9" ht="15" thickBot="1" x14ac:dyDescent="0.4">
      <c r="A89" s="451"/>
      <c r="B89" s="120" t="s">
        <v>417</v>
      </c>
      <c r="C89" s="120" t="s">
        <v>523</v>
      </c>
      <c r="D89" s="121">
        <v>0</v>
      </c>
      <c r="E89" s="121">
        <v>1</v>
      </c>
      <c r="F89" s="121">
        <v>0</v>
      </c>
      <c r="G89" s="121">
        <v>0</v>
      </c>
      <c r="H89" s="121">
        <v>0</v>
      </c>
      <c r="I89" s="122">
        <v>1</v>
      </c>
    </row>
    <row r="90" spans="1:9" ht="15" hidden="1" thickBot="1" x14ac:dyDescent="0.4">
      <c r="A90" s="452"/>
      <c r="B90" s="123" t="s">
        <v>536</v>
      </c>
      <c r="C90" s="123" t="e">
        <f>VLOOKUP(B90,'7. Regional NSW LGAs'!B63:E180,4,FALSE)</f>
        <v>#N/A</v>
      </c>
      <c r="D90" s="124">
        <v>0</v>
      </c>
      <c r="E90" s="124">
        <v>0</v>
      </c>
      <c r="F90" s="124">
        <v>0</v>
      </c>
      <c r="G90" s="124">
        <v>1</v>
      </c>
      <c r="H90" s="124">
        <v>0</v>
      </c>
      <c r="I90" s="125">
        <v>1</v>
      </c>
    </row>
    <row r="91" spans="1:9" x14ac:dyDescent="0.35">
      <c r="A91" s="450">
        <v>12</v>
      </c>
      <c r="B91" s="126" t="s">
        <v>451</v>
      </c>
      <c r="C91" s="126" t="s">
        <v>450</v>
      </c>
      <c r="D91" s="127">
        <v>0</v>
      </c>
      <c r="E91" s="127">
        <v>0</v>
      </c>
      <c r="F91" s="127">
        <v>0</v>
      </c>
      <c r="G91" s="127">
        <v>0</v>
      </c>
      <c r="H91" s="127">
        <v>0</v>
      </c>
      <c r="I91" s="128">
        <v>0</v>
      </c>
    </row>
    <row r="92" spans="1:9" x14ac:dyDescent="0.35">
      <c r="A92" s="451"/>
      <c r="B92" s="129" t="s">
        <v>486</v>
      </c>
      <c r="C92" s="129" t="s">
        <v>485</v>
      </c>
      <c r="D92" s="130">
        <v>0</v>
      </c>
      <c r="E92" s="130">
        <v>0</v>
      </c>
      <c r="F92" s="130">
        <v>0</v>
      </c>
      <c r="G92" s="130">
        <v>0</v>
      </c>
      <c r="H92" s="130">
        <v>0</v>
      </c>
      <c r="I92" s="131">
        <v>0</v>
      </c>
    </row>
    <row r="93" spans="1:9" x14ac:dyDescent="0.35">
      <c r="A93" s="451"/>
      <c r="B93" s="129" t="s">
        <v>492</v>
      </c>
      <c r="C93" s="129" t="s">
        <v>491</v>
      </c>
      <c r="D93" s="130">
        <v>0</v>
      </c>
      <c r="E93" s="130">
        <v>0</v>
      </c>
      <c r="F93" s="130">
        <v>0</v>
      </c>
      <c r="G93" s="130">
        <v>0</v>
      </c>
      <c r="H93" s="130">
        <v>0</v>
      </c>
      <c r="I93" s="131">
        <v>0</v>
      </c>
    </row>
    <row r="94" spans="1:9" x14ac:dyDescent="0.35">
      <c r="A94" s="451"/>
      <c r="B94" s="129" t="s">
        <v>406</v>
      </c>
      <c r="C94" s="129" t="s">
        <v>405</v>
      </c>
      <c r="D94" s="130">
        <v>0</v>
      </c>
      <c r="E94" s="130">
        <v>0</v>
      </c>
      <c r="F94" s="130">
        <v>0</v>
      </c>
      <c r="G94" s="130">
        <v>0</v>
      </c>
      <c r="H94" s="130">
        <v>0</v>
      </c>
      <c r="I94" s="131">
        <v>0</v>
      </c>
    </row>
    <row r="95" spans="1:9" x14ac:dyDescent="0.35">
      <c r="A95" s="451"/>
      <c r="B95" s="129" t="s">
        <v>560</v>
      </c>
      <c r="C95" s="129" t="s">
        <v>428</v>
      </c>
      <c r="D95" s="130">
        <v>0</v>
      </c>
      <c r="E95" s="130">
        <v>0</v>
      </c>
      <c r="F95" s="130">
        <v>0</v>
      </c>
      <c r="G95" s="130">
        <v>0</v>
      </c>
      <c r="H95" s="130">
        <v>0</v>
      </c>
      <c r="I95" s="131">
        <v>0</v>
      </c>
    </row>
    <row r="96" spans="1:9" x14ac:dyDescent="0.35">
      <c r="A96" s="451"/>
      <c r="B96" s="129" t="s">
        <v>430</v>
      </c>
      <c r="C96" s="129" t="s">
        <v>429</v>
      </c>
      <c r="D96" s="130">
        <v>0</v>
      </c>
      <c r="E96" s="130">
        <v>0</v>
      </c>
      <c r="F96" s="130">
        <v>0</v>
      </c>
      <c r="G96" s="130">
        <v>0</v>
      </c>
      <c r="H96" s="130">
        <v>0</v>
      </c>
      <c r="I96" s="131">
        <v>0</v>
      </c>
    </row>
    <row r="97" spans="1:9" ht="15" thickBot="1" x14ac:dyDescent="0.4">
      <c r="A97" s="452"/>
      <c r="B97" s="132" t="s">
        <v>567</v>
      </c>
      <c r="C97" s="288" t="e">
        <f>VLOOKUP(B97,'7. Regional NSW LGAs'!B70:E187,4,FALSE)</f>
        <v>#N/A</v>
      </c>
      <c r="D97" s="133">
        <v>0</v>
      </c>
      <c r="E97" s="133">
        <v>0</v>
      </c>
      <c r="F97" s="133">
        <v>0</v>
      </c>
      <c r="G97" s="133">
        <v>0</v>
      </c>
      <c r="H97" s="133">
        <v>0</v>
      </c>
      <c r="I97" s="134">
        <v>0</v>
      </c>
    </row>
  </sheetData>
  <autoFilter ref="A3:I97" xr:uid="{EEADAA28-905A-4321-91DF-B9E8392AAA23}">
    <filterColumn colId="2">
      <filters>
        <filter val="#N/A"/>
      </filters>
    </filterColumn>
  </autoFilter>
  <mergeCells count="13">
    <mergeCell ref="A91:A97"/>
    <mergeCell ref="A23:A38"/>
    <mergeCell ref="A39:A46"/>
    <mergeCell ref="A47:A55"/>
    <mergeCell ref="A56:A68"/>
    <mergeCell ref="A69:A76"/>
    <mergeCell ref="A77:A90"/>
    <mergeCell ref="A17:A22"/>
    <mergeCell ref="A2:I2"/>
    <mergeCell ref="A3:A5"/>
    <mergeCell ref="A6:A10"/>
    <mergeCell ref="A11:A12"/>
    <mergeCell ref="A13:A1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F81A-D7D4-44AA-93EE-2C2753DA11F6}">
  <sheetPr codeName="Sheet11"/>
  <dimension ref="B2:E16"/>
  <sheetViews>
    <sheetView workbookViewId="0">
      <selection activeCell="E7" sqref="E7:O7"/>
    </sheetView>
  </sheetViews>
  <sheetFormatPr defaultRowHeight="14.5" x14ac:dyDescent="0.35"/>
  <cols>
    <col min="3" max="3" width="58.453125" customWidth="1"/>
    <col min="4" max="4" width="108.7265625" customWidth="1"/>
  </cols>
  <sheetData>
    <row r="2" spans="2:5" x14ac:dyDescent="0.35">
      <c r="B2" s="146" t="s">
        <v>617</v>
      </c>
      <c r="C2" s="146" t="s">
        <v>618</v>
      </c>
      <c r="D2" s="146" t="s">
        <v>619</v>
      </c>
      <c r="E2" s="146" t="s">
        <v>620</v>
      </c>
    </row>
    <row r="3" spans="2:5" ht="29" x14ac:dyDescent="0.35">
      <c r="B3" s="145">
        <v>1</v>
      </c>
      <c r="C3" s="142" t="s">
        <v>621</v>
      </c>
      <c r="D3" s="144" t="s">
        <v>622</v>
      </c>
      <c r="E3" t="s">
        <v>623</v>
      </c>
    </row>
    <row r="4" spans="2:5" ht="29" x14ac:dyDescent="0.35">
      <c r="B4" s="145">
        <v>2</v>
      </c>
      <c r="C4" s="143" t="s">
        <v>624</v>
      </c>
      <c r="D4" s="144" t="s">
        <v>625</v>
      </c>
      <c r="E4" t="s">
        <v>623</v>
      </c>
    </row>
    <row r="5" spans="2:5" x14ac:dyDescent="0.35">
      <c r="B5" s="145">
        <v>3</v>
      </c>
      <c r="C5" s="143" t="s">
        <v>626</v>
      </c>
      <c r="D5" s="144" t="s">
        <v>627</v>
      </c>
      <c r="E5" t="s">
        <v>623</v>
      </c>
    </row>
    <row r="6" spans="2:5" ht="29" x14ac:dyDescent="0.35">
      <c r="B6" s="145">
        <v>4</v>
      </c>
      <c r="C6" s="143" t="s">
        <v>628</v>
      </c>
      <c r="D6" s="144" t="s">
        <v>629</v>
      </c>
      <c r="E6" t="s">
        <v>623</v>
      </c>
    </row>
    <row r="7" spans="2:5" x14ac:dyDescent="0.35">
      <c r="B7" s="145">
        <v>5</v>
      </c>
      <c r="C7" s="143"/>
      <c r="D7" s="143"/>
    </row>
    <row r="8" spans="2:5" x14ac:dyDescent="0.35">
      <c r="B8" s="145">
        <v>6</v>
      </c>
      <c r="C8" s="143"/>
      <c r="D8" s="143"/>
    </row>
    <row r="9" spans="2:5" x14ac:dyDescent="0.35">
      <c r="B9" s="145">
        <v>7</v>
      </c>
      <c r="C9" s="143"/>
      <c r="D9" s="143"/>
    </row>
    <row r="10" spans="2:5" x14ac:dyDescent="0.35">
      <c r="B10" s="145">
        <v>8</v>
      </c>
      <c r="C10" s="143"/>
      <c r="D10" s="143"/>
    </row>
    <row r="11" spans="2:5" x14ac:dyDescent="0.35">
      <c r="B11" s="145">
        <v>9</v>
      </c>
      <c r="C11" s="143"/>
      <c r="D11" s="143"/>
    </row>
    <row r="12" spans="2:5" x14ac:dyDescent="0.35">
      <c r="B12" s="145">
        <v>10</v>
      </c>
      <c r="C12" s="143"/>
      <c r="D12" s="143"/>
    </row>
    <row r="13" spans="2:5" x14ac:dyDescent="0.35">
      <c r="C13" s="143"/>
      <c r="D13" s="143"/>
    </row>
    <row r="14" spans="2:5" x14ac:dyDescent="0.35">
      <c r="C14" s="143"/>
      <c r="D14" s="143"/>
    </row>
    <row r="15" spans="2:5" x14ac:dyDescent="0.35">
      <c r="C15" s="143"/>
      <c r="D15" s="143"/>
    </row>
    <row r="16" spans="2:5" x14ac:dyDescent="0.35">
      <c r="C16" s="143"/>
      <c r="D16" s="143"/>
    </row>
  </sheetData>
  <sheetProtection algorithmName="SHA-512" hashValue="3i1/NqVO4eqhTr7Ca5JSwsUeQa5Q4/ZUiOAcl+MJzGztKWyQBcZZU438elKtJhdVj+szhDQ3mA5yqgOCFhpjsQ==" saltValue="svbZR4x6zcT2k49LH56uzg==" spinCount="100000" sheet="1" objects="1" scenarios="1"/>
  <hyperlinks>
    <hyperlink ref="D3" r:id="rId1" tooltip="https://geoscape.com.au/data/g-naf/" xr:uid="{F1625B06-4A91-4398-BF75-DBCB309978DC}"/>
    <hyperlink ref="D4" r:id="rId2" xr:uid="{8CD2421A-D6B8-4631-BC53-B4C2A71926DD}"/>
    <hyperlink ref="D5" r:id="rId3" xr:uid="{AED4C734-8494-492D-A4B7-C0C23CE52524}"/>
    <hyperlink ref="D6" r:id="rId4" xr:uid="{556BE7BF-A4D6-4837-BEBF-16A4313B265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E527C-5D7D-419D-8489-3FE66640B947}">
  <sheetPr codeName="Sheet2"/>
  <dimension ref="A1:Y68"/>
  <sheetViews>
    <sheetView zoomScale="53" zoomScaleNormal="53" workbookViewId="0">
      <selection activeCell="A3" sqref="A3:Y3"/>
    </sheetView>
  </sheetViews>
  <sheetFormatPr defaultColWidth="0" defaultRowHeight="14.5" x14ac:dyDescent="0.35"/>
  <cols>
    <col min="1" max="5" width="8.7265625" customWidth="1"/>
    <col min="6" max="6" width="18" customWidth="1"/>
    <col min="7" max="7" width="41.54296875" bestFit="1" customWidth="1"/>
    <col min="8" max="8" width="28.81640625" customWidth="1"/>
    <col min="9" max="9" width="38.7265625" customWidth="1"/>
    <col min="10" max="25" width="8.7265625" customWidth="1"/>
    <col min="26" max="16384" width="8.7265625" hidden="1"/>
  </cols>
  <sheetData>
    <row r="1" spans="1:25" s="236" customFormat="1" ht="105" customHeight="1" x14ac:dyDescent="0.35">
      <c r="A1" s="375" t="s">
        <v>16</v>
      </c>
      <c r="B1" s="376"/>
      <c r="C1" s="376"/>
      <c r="D1" s="376"/>
      <c r="E1" s="376"/>
      <c r="F1" s="376"/>
      <c r="G1" s="376"/>
      <c r="H1" s="376"/>
      <c r="I1" s="376"/>
      <c r="J1" s="376"/>
      <c r="K1" s="376"/>
      <c r="L1" s="376"/>
      <c r="M1" s="376"/>
      <c r="N1" s="376"/>
      <c r="O1" s="376"/>
      <c r="P1" s="376"/>
      <c r="Q1" s="376"/>
      <c r="R1" s="376"/>
      <c r="S1" s="376"/>
      <c r="T1" s="376"/>
      <c r="U1" s="376"/>
      <c r="V1" s="376"/>
      <c r="W1" s="376"/>
      <c r="X1" s="376"/>
      <c r="Y1" s="376"/>
    </row>
    <row r="2" spans="1:25" s="236" customFormat="1" ht="15.5" x14ac:dyDescent="0.35">
      <c r="A2" s="237"/>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1:25" s="236" customFormat="1" ht="46" x14ac:dyDescent="0.35">
      <c r="A3" s="376" t="s">
        <v>17</v>
      </c>
      <c r="B3" s="376"/>
      <c r="C3" s="376"/>
      <c r="D3" s="376"/>
      <c r="E3" s="376"/>
      <c r="F3" s="376"/>
      <c r="G3" s="376"/>
      <c r="H3" s="376"/>
      <c r="I3" s="376"/>
      <c r="J3" s="376"/>
      <c r="K3" s="376"/>
      <c r="L3" s="376"/>
      <c r="M3" s="376"/>
      <c r="N3" s="376"/>
      <c r="O3" s="376"/>
      <c r="P3" s="376"/>
      <c r="Q3" s="376"/>
      <c r="R3" s="376"/>
      <c r="S3" s="376"/>
      <c r="T3" s="376"/>
      <c r="U3" s="376"/>
      <c r="V3" s="376"/>
      <c r="W3" s="376"/>
      <c r="X3" s="376"/>
      <c r="Y3" s="376"/>
    </row>
    <row r="4" spans="1:25" s="236" customFormat="1" ht="15.5" x14ac:dyDescent="0.35">
      <c r="A4" s="237"/>
      <c r="B4" s="237"/>
      <c r="C4" s="237"/>
      <c r="D4" s="237"/>
      <c r="E4" s="237"/>
      <c r="F4" s="237"/>
      <c r="G4" s="237"/>
      <c r="H4" s="237"/>
      <c r="I4" s="237"/>
      <c r="J4" s="237"/>
      <c r="K4" s="237"/>
      <c r="L4" s="237"/>
      <c r="M4" s="237"/>
      <c r="N4" s="237"/>
      <c r="O4" s="237"/>
      <c r="P4" s="237"/>
      <c r="Q4" s="237"/>
      <c r="R4" s="237"/>
      <c r="S4" s="237"/>
      <c r="T4" s="237"/>
      <c r="U4" s="237"/>
      <c r="V4" s="237"/>
      <c r="W4" s="237"/>
      <c r="X4" s="237"/>
      <c r="Y4" s="237"/>
    </row>
    <row r="5" spans="1:25" s="236" customFormat="1" ht="78" x14ac:dyDescent="0.35">
      <c r="A5" s="244"/>
      <c r="B5" s="244"/>
      <c r="C5" s="244"/>
      <c r="D5" s="244"/>
      <c r="E5" s="244"/>
      <c r="F5" s="263" t="s">
        <v>1</v>
      </c>
      <c r="G5" s="263" t="s">
        <v>2</v>
      </c>
      <c r="H5" s="263" t="s">
        <v>18</v>
      </c>
      <c r="I5" s="262" t="s">
        <v>19</v>
      </c>
      <c r="J5" s="244"/>
      <c r="K5" s="244"/>
      <c r="L5" s="244"/>
      <c r="M5" s="244"/>
      <c r="N5" s="244"/>
      <c r="O5" s="244"/>
      <c r="P5" s="244"/>
      <c r="Q5" s="244"/>
      <c r="R5" s="244"/>
      <c r="S5" s="244"/>
      <c r="T5" s="244"/>
      <c r="U5" s="244"/>
      <c r="V5" s="244"/>
      <c r="W5" s="244"/>
      <c r="X5" s="244"/>
      <c r="Y5" s="244"/>
    </row>
    <row r="6" spans="1:25" s="236" customFormat="1" ht="26" x14ac:dyDescent="0.35">
      <c r="A6" s="244"/>
      <c r="B6" s="244"/>
      <c r="C6" s="244"/>
      <c r="D6" s="244"/>
      <c r="E6" s="244"/>
      <c r="F6" s="246" t="s">
        <v>7</v>
      </c>
      <c r="G6" s="246" t="s">
        <v>20</v>
      </c>
      <c r="H6" s="264">
        <f>'3. Access Provider'!F4</f>
        <v>0</v>
      </c>
      <c r="I6" s="275">
        <f>'3. Access Provider'!CA86</f>
        <v>0</v>
      </c>
      <c r="J6" s="244"/>
      <c r="K6" s="244"/>
      <c r="L6" s="312" t="s">
        <v>21</v>
      </c>
      <c r="M6" s="312"/>
      <c r="N6" s="312"/>
      <c r="O6" s="312"/>
      <c r="P6" s="312"/>
      <c r="Q6" s="244"/>
      <c r="R6" s="244"/>
      <c r="S6" s="244"/>
      <c r="T6" s="244"/>
      <c r="U6" s="244"/>
      <c r="V6" s="244"/>
      <c r="W6" s="244"/>
      <c r="X6" s="244"/>
      <c r="Y6" s="244"/>
    </row>
    <row r="7" spans="1:25" s="236" customFormat="1" ht="26" x14ac:dyDescent="0.35">
      <c r="A7" s="244"/>
      <c r="B7" s="244"/>
      <c r="C7" s="244"/>
      <c r="D7" s="244"/>
      <c r="E7" s="244"/>
      <c r="F7" s="246" t="s">
        <v>9</v>
      </c>
      <c r="G7" s="246" t="s">
        <v>22</v>
      </c>
      <c r="H7" s="264">
        <f>'4. Access Seeker One'!F4</f>
        <v>0</v>
      </c>
      <c r="I7" s="275">
        <f>'4. Access Seeker One'!V86</f>
        <v>0</v>
      </c>
      <c r="J7" s="244"/>
      <c r="K7" s="244"/>
      <c r="L7" s="312" t="s">
        <v>21</v>
      </c>
      <c r="M7" s="312"/>
      <c r="N7" s="312"/>
      <c r="O7" s="312"/>
      <c r="P7" s="312"/>
      <c r="Q7" s="244"/>
      <c r="R7" s="244"/>
      <c r="S7" s="244"/>
      <c r="T7" s="244"/>
      <c r="U7" s="244"/>
      <c r="V7" s="244"/>
      <c r="W7" s="244"/>
      <c r="X7" s="244"/>
      <c r="Y7" s="244"/>
    </row>
    <row r="8" spans="1:25" s="236" customFormat="1" ht="26" x14ac:dyDescent="0.35">
      <c r="A8" s="244"/>
      <c r="B8" s="244"/>
      <c r="C8" s="244"/>
      <c r="D8" s="244"/>
      <c r="E8" s="244"/>
      <c r="F8" s="246" t="s">
        <v>11</v>
      </c>
      <c r="G8" s="246" t="s">
        <v>23</v>
      </c>
      <c r="H8" s="264">
        <f>'5. Access Seeker Two'!F4</f>
        <v>0</v>
      </c>
      <c r="I8" s="275">
        <f>'5. Access Seeker Two'!V86</f>
        <v>0</v>
      </c>
      <c r="J8" s="244"/>
      <c r="K8" s="244"/>
      <c r="L8" s="312" t="s">
        <v>21</v>
      </c>
      <c r="M8" s="312"/>
      <c r="N8" s="312"/>
      <c r="O8" s="312"/>
      <c r="P8" s="312"/>
      <c r="Q8" s="244"/>
      <c r="R8" s="244"/>
      <c r="S8" s="244"/>
      <c r="T8" s="244"/>
      <c r="U8" s="244"/>
      <c r="V8" s="244"/>
      <c r="W8" s="244"/>
      <c r="X8" s="244"/>
      <c r="Y8" s="244"/>
    </row>
    <row r="9" spans="1:25" s="236" customFormat="1" ht="26" x14ac:dyDescent="0.35">
      <c r="A9" s="244"/>
      <c r="B9" s="244"/>
      <c r="C9" s="244"/>
      <c r="D9" s="244"/>
      <c r="E9" s="244"/>
      <c r="F9" s="246" t="s">
        <v>13</v>
      </c>
      <c r="G9" s="246" t="s">
        <v>24</v>
      </c>
      <c r="H9" s="264">
        <f>'6. Access Seeker Three'!F4</f>
        <v>0</v>
      </c>
      <c r="I9" s="275">
        <f>'6. Access Seeker Three'!V86</f>
        <v>0</v>
      </c>
      <c r="J9" s="244"/>
      <c r="K9" s="244"/>
      <c r="L9" s="312" t="s">
        <v>21</v>
      </c>
      <c r="M9" s="312"/>
      <c r="N9" s="312"/>
      <c r="O9" s="312"/>
      <c r="P9" s="312"/>
      <c r="Q9" s="244"/>
      <c r="R9" s="244"/>
      <c r="S9" s="244"/>
      <c r="T9" s="244"/>
      <c r="U9" s="244"/>
      <c r="V9" s="244"/>
      <c r="W9" s="244"/>
      <c r="X9" s="244"/>
      <c r="Y9" s="244"/>
    </row>
    <row r="10" spans="1:25" s="236" customFormat="1" ht="26" x14ac:dyDescent="0.35">
      <c r="A10" s="244"/>
      <c r="B10" s="244"/>
      <c r="C10" s="244"/>
      <c r="D10" s="244"/>
      <c r="E10" s="244"/>
      <c r="F10" s="379" t="s">
        <v>25</v>
      </c>
      <c r="G10" s="379"/>
      <c r="H10" s="379"/>
      <c r="I10" s="247">
        <f>SUM(I6:I9)</f>
        <v>0</v>
      </c>
      <c r="J10" s="244"/>
      <c r="K10" s="244"/>
      <c r="L10" s="312" t="s">
        <v>21</v>
      </c>
      <c r="M10" s="312"/>
      <c r="N10" s="312"/>
      <c r="O10" s="312"/>
      <c r="P10" s="312"/>
      <c r="Q10" s="244"/>
      <c r="R10" s="244"/>
      <c r="S10" s="244"/>
      <c r="T10" s="244"/>
      <c r="U10" s="244"/>
      <c r="V10" s="244"/>
      <c r="W10" s="244"/>
      <c r="X10" s="244"/>
      <c r="Y10" s="244"/>
    </row>
    <row r="11" spans="1:25" s="236" customFormat="1" ht="26" x14ac:dyDescent="0.35">
      <c r="A11" s="244"/>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row>
    <row r="12" spans="1:25" s="236" customFormat="1" ht="26" x14ac:dyDescent="0.35">
      <c r="A12" s="244"/>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row>
    <row r="13" spans="1:25" s="236" customFormat="1" ht="26" x14ac:dyDescent="0.35">
      <c r="A13" s="244"/>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row>
    <row r="14" spans="1:25" x14ac:dyDescent="0.35">
      <c r="A14" s="377" t="s">
        <v>26</v>
      </c>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row>
    <row r="15" spans="1:25" x14ac:dyDescent="0.35">
      <c r="A15" s="378"/>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row>
    <row r="16" spans="1:25" x14ac:dyDescent="0.35">
      <c r="A16" s="378"/>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row>
    <row r="17" spans="1:25" x14ac:dyDescent="0.35">
      <c r="A17" s="378"/>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row>
    <row r="18" spans="1:25" x14ac:dyDescent="0.35">
      <c r="A18" s="378"/>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row>
    <row r="19" spans="1:25" ht="15.5" x14ac:dyDescent="0.35">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row>
    <row r="20" spans="1:25" ht="15.5" x14ac:dyDescent="0.3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row>
    <row r="21" spans="1:25" x14ac:dyDescent="0.35">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row>
    <row r="22" spans="1:25" x14ac:dyDescent="0.35">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row>
    <row r="23" spans="1:25" x14ac:dyDescent="0.35">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row>
    <row r="24" spans="1:25" x14ac:dyDescent="0.35">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row>
    <row r="25" spans="1:25" x14ac:dyDescent="0.35">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row>
    <row r="26" spans="1:25" x14ac:dyDescent="0.35">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row>
    <row r="27" spans="1:25" x14ac:dyDescent="0.35">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row>
    <row r="28" spans="1:25" x14ac:dyDescent="0.35">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row>
    <row r="29" spans="1:25" x14ac:dyDescent="0.35">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row>
    <row r="30" spans="1:25" x14ac:dyDescent="0.35">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row>
    <row r="31" spans="1:25" x14ac:dyDescent="0.35">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row>
    <row r="32" spans="1:25" x14ac:dyDescent="0.35">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row>
    <row r="33" spans="1:25" x14ac:dyDescent="0.35">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row>
    <row r="34" spans="1:25" x14ac:dyDescent="0.3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row>
    <row r="35" spans="1:25" x14ac:dyDescent="0.35">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row>
    <row r="36" spans="1:25" x14ac:dyDescent="0.35">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row>
    <row r="37" spans="1:25" x14ac:dyDescent="0.35">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row>
    <row r="38" spans="1:25" x14ac:dyDescent="0.35">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row>
    <row r="39" spans="1:25" x14ac:dyDescent="0.35">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row>
    <row r="40" spans="1:25" x14ac:dyDescent="0.35">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row>
    <row r="41" spans="1:25" x14ac:dyDescent="0.35">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row>
    <row r="42" spans="1:25" x14ac:dyDescent="0.3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row>
    <row r="43" spans="1:25" x14ac:dyDescent="0.3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row>
    <row r="44" spans="1:25" x14ac:dyDescent="0.3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row>
    <row r="45" spans="1:25" x14ac:dyDescent="0.3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row>
    <row r="46" spans="1:25" x14ac:dyDescent="0.3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row>
    <row r="47" spans="1:25" x14ac:dyDescent="0.3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row>
    <row r="48" spans="1:25" x14ac:dyDescent="0.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row>
    <row r="49" spans="1:25" x14ac:dyDescent="0.3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row>
    <row r="50" spans="1:25" x14ac:dyDescent="0.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row>
    <row r="51" spans="1:25" x14ac:dyDescent="0.3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row>
    <row r="52" spans="1:25" x14ac:dyDescent="0.3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row>
    <row r="53" spans="1:25" x14ac:dyDescent="0.3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row>
    <row r="54" spans="1:25" x14ac:dyDescent="0.3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row>
    <row r="55" spans="1:25" x14ac:dyDescent="0.3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row>
    <row r="56" spans="1:25" x14ac:dyDescent="0.3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row>
    <row r="57" spans="1:25" x14ac:dyDescent="0.3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row>
    <row r="58" spans="1:25" x14ac:dyDescent="0.3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row>
    <row r="59" spans="1:25" x14ac:dyDescent="0.3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row>
    <row r="60" spans="1:25" x14ac:dyDescent="0.3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row>
    <row r="61" spans="1:25" x14ac:dyDescent="0.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row>
    <row r="62" spans="1:25" x14ac:dyDescent="0.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row>
    <row r="63" spans="1:25" x14ac:dyDescent="0.3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row>
    <row r="64" spans="1:25" x14ac:dyDescent="0.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row>
    <row r="65" spans="1:25" x14ac:dyDescent="0.3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row>
    <row r="66" spans="1:25" x14ac:dyDescent="0.3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row>
    <row r="67" spans="1:25" x14ac:dyDescent="0.3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row>
    <row r="68" spans="1:25" x14ac:dyDescent="0.3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row>
  </sheetData>
  <sheetProtection algorithmName="SHA-512" hashValue="rVwtW33Q0UkpBGMrepLzDmzyiFXYVVb4ej1DIfjsPoqPEMGf0EfiXlo+SyUp300MaM4oKdhDxZ5CBqg1a5oJaA==" saltValue="LeSXwll6i9XtTJnKmbxAUA==" spinCount="100000" sheet="1" objects="1" scenarios="1"/>
  <mergeCells count="4">
    <mergeCell ref="A1:Y1"/>
    <mergeCell ref="A14:Y18"/>
    <mergeCell ref="A3:Y3"/>
    <mergeCell ref="F10:H10"/>
  </mergeCells>
  <pageMargins left="0.7" right="0.7" top="0.75" bottom="0.75" header="0.3" footer="0.3"/>
  <pageSetup paperSize="9" orientation="portrait"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10447-6365-47D6-8C67-AC6085B23C9C}">
  <sheetPr codeName="Sheet4"/>
  <dimension ref="A1:AE147"/>
  <sheetViews>
    <sheetView topLeftCell="A112" zoomScale="74" zoomScaleNormal="74" workbookViewId="0">
      <selection activeCell="J3" sqref="J3"/>
    </sheetView>
  </sheetViews>
  <sheetFormatPr defaultColWidth="0" defaultRowHeight="14.5" zeroHeight="1" x14ac:dyDescent="0.35"/>
  <cols>
    <col min="1" max="2" width="50.7265625" customWidth="1"/>
    <col min="3" max="3" width="54.453125" customWidth="1"/>
    <col min="4" max="4" width="68" customWidth="1"/>
    <col min="5" max="5" width="21.1796875" style="143" customWidth="1"/>
    <col min="6" max="6" width="17.54296875" style="143" customWidth="1"/>
    <col min="7" max="31" width="0" hidden="1" customWidth="1"/>
    <col min="32" max="16384" width="8.7265625" hidden="1"/>
  </cols>
  <sheetData>
    <row r="1" spans="1:24" ht="99" customHeight="1" x14ac:dyDescent="0.35">
      <c r="A1" s="373" t="s">
        <v>27</v>
      </c>
      <c r="B1" s="373"/>
      <c r="C1" s="373"/>
      <c r="D1" s="373"/>
      <c r="E1" s="373"/>
      <c r="F1" s="373"/>
      <c r="G1" s="159"/>
      <c r="H1" s="159"/>
      <c r="I1" s="159"/>
      <c r="J1" s="159"/>
      <c r="K1" s="159"/>
      <c r="L1" s="159"/>
      <c r="M1" s="159"/>
      <c r="N1" s="159"/>
      <c r="O1" s="159"/>
      <c r="P1" s="159"/>
      <c r="Q1" s="159"/>
      <c r="R1" s="159"/>
      <c r="S1" s="159"/>
      <c r="T1" s="159"/>
      <c r="U1" s="159"/>
      <c r="V1" s="159"/>
      <c r="W1" s="159"/>
      <c r="X1" s="159"/>
    </row>
    <row r="2" spans="1:24" x14ac:dyDescent="0.35">
      <c r="A2" s="139"/>
      <c r="B2" s="139"/>
      <c r="C2" s="139"/>
      <c r="D2" s="139"/>
      <c r="E2" s="157"/>
      <c r="F2" s="157"/>
    </row>
    <row r="3" spans="1:24" ht="23.5" x14ac:dyDescent="0.55000000000000004">
      <c r="A3" s="140" t="s">
        <v>28</v>
      </c>
      <c r="B3" s="141"/>
      <c r="C3" s="141"/>
      <c r="D3" s="141"/>
      <c r="E3" s="158"/>
      <c r="F3" s="158"/>
      <c r="G3" s="160"/>
      <c r="H3" s="160"/>
      <c r="I3" s="160"/>
      <c r="J3" s="160"/>
      <c r="K3" s="160"/>
      <c r="L3" s="160"/>
      <c r="M3" s="160"/>
      <c r="N3" s="160"/>
    </row>
    <row r="4" spans="1:24" x14ac:dyDescent="0.35">
      <c r="A4" s="380" t="s">
        <v>29</v>
      </c>
      <c r="B4" s="380"/>
      <c r="C4" s="380"/>
      <c r="D4" s="141"/>
      <c r="E4" s="158"/>
      <c r="F4" s="158"/>
      <c r="G4" s="160"/>
      <c r="H4" s="160"/>
      <c r="I4" s="160"/>
      <c r="J4" s="160"/>
      <c r="K4" s="160"/>
      <c r="L4" s="160"/>
      <c r="M4" s="160"/>
      <c r="N4" s="160"/>
    </row>
    <row r="5" spans="1:24" x14ac:dyDescent="0.35">
      <c r="A5" s="157"/>
      <c r="B5" s="158"/>
      <c r="C5" s="158"/>
      <c r="D5" s="141"/>
      <c r="E5" s="158"/>
      <c r="F5" s="158"/>
      <c r="G5" s="160"/>
      <c r="H5" s="160"/>
      <c r="I5" s="160"/>
      <c r="J5" s="160"/>
      <c r="K5" s="160"/>
      <c r="L5" s="160"/>
      <c r="M5" s="160"/>
      <c r="N5" s="160"/>
    </row>
    <row r="6" spans="1:24" x14ac:dyDescent="0.35">
      <c r="A6" s="384" t="s">
        <v>30</v>
      </c>
      <c r="B6" s="384"/>
      <c r="C6" s="384"/>
      <c r="D6" s="141"/>
      <c r="E6" s="158"/>
      <c r="F6" s="158"/>
      <c r="G6" s="160"/>
      <c r="H6" s="160"/>
      <c r="I6" s="160"/>
      <c r="J6" s="160"/>
      <c r="K6" s="160"/>
      <c r="L6" s="160"/>
      <c r="M6" s="160"/>
      <c r="N6" s="160"/>
    </row>
    <row r="7" spans="1:24" x14ac:dyDescent="0.35">
      <c r="A7" s="156"/>
      <c r="B7" s="156"/>
      <c r="C7" s="156"/>
      <c r="D7" s="141"/>
      <c r="E7" s="158"/>
      <c r="F7" s="158"/>
      <c r="G7" s="160"/>
      <c r="H7" s="160"/>
      <c r="I7" s="160"/>
      <c r="J7" s="160"/>
      <c r="K7" s="160"/>
      <c r="L7" s="160"/>
      <c r="M7" s="160"/>
      <c r="N7" s="160"/>
    </row>
    <row r="8" spans="1:24" x14ac:dyDescent="0.35">
      <c r="A8" s="384" t="s">
        <v>31</v>
      </c>
      <c r="B8" s="384"/>
      <c r="C8" s="384"/>
      <c r="D8" s="141"/>
      <c r="E8" s="158"/>
      <c r="F8" s="158"/>
      <c r="G8" s="160"/>
      <c r="H8" s="160"/>
      <c r="I8" s="160"/>
      <c r="J8" s="160"/>
      <c r="K8" s="160"/>
      <c r="L8" s="160"/>
      <c r="M8" s="160"/>
      <c r="N8" s="160"/>
    </row>
    <row r="9" spans="1:24" x14ac:dyDescent="0.35">
      <c r="A9" s="156"/>
      <c r="B9" s="156"/>
      <c r="C9" s="156"/>
      <c r="D9" s="141"/>
      <c r="E9" s="158"/>
      <c r="F9" s="158"/>
      <c r="G9" s="160"/>
      <c r="H9" s="160"/>
      <c r="I9" s="160"/>
      <c r="J9" s="160"/>
      <c r="K9" s="160"/>
      <c r="L9" s="160"/>
      <c r="M9" s="160"/>
      <c r="N9" s="160"/>
    </row>
    <row r="10" spans="1:24" x14ac:dyDescent="0.35">
      <c r="A10" s="384" t="s">
        <v>32</v>
      </c>
      <c r="B10" s="384"/>
      <c r="C10" s="384"/>
      <c r="D10" s="141"/>
      <c r="E10" s="158"/>
      <c r="F10" s="158"/>
      <c r="G10" s="160"/>
      <c r="H10" s="160"/>
      <c r="I10" s="160"/>
      <c r="J10" s="160"/>
      <c r="K10" s="160"/>
      <c r="L10" s="160"/>
      <c r="M10" s="160"/>
      <c r="N10" s="160"/>
    </row>
    <row r="11" spans="1:24" x14ac:dyDescent="0.35">
      <c r="A11" s="156"/>
      <c r="B11" s="156"/>
      <c r="C11" s="156"/>
      <c r="D11" s="141"/>
      <c r="E11" s="158"/>
      <c r="F11" s="158"/>
      <c r="G11" s="160"/>
      <c r="H11" s="160"/>
      <c r="I11" s="160"/>
      <c r="J11" s="160"/>
      <c r="K11" s="160"/>
      <c r="L11" s="160"/>
      <c r="M11" s="160"/>
      <c r="N11" s="160"/>
    </row>
    <row r="12" spans="1:24" x14ac:dyDescent="0.35">
      <c r="A12" s="384" t="s">
        <v>33</v>
      </c>
      <c r="B12" s="384"/>
      <c r="C12" s="384"/>
      <c r="D12" s="141"/>
      <c r="E12" s="158"/>
      <c r="F12" s="158"/>
      <c r="G12" s="160"/>
      <c r="H12" s="160"/>
      <c r="I12" s="160"/>
      <c r="J12" s="160"/>
      <c r="K12" s="160"/>
      <c r="L12" s="160"/>
      <c r="M12" s="160"/>
      <c r="N12" s="160"/>
    </row>
    <row r="13" spans="1:24" x14ac:dyDescent="0.35">
      <c r="A13" s="384"/>
      <c r="B13" s="384"/>
      <c r="C13" s="384"/>
      <c r="D13" s="141"/>
      <c r="E13" s="158"/>
      <c r="F13" s="158"/>
      <c r="G13" s="160"/>
      <c r="H13" s="160"/>
      <c r="I13" s="160"/>
      <c r="J13" s="160"/>
      <c r="K13" s="160"/>
      <c r="L13" s="160"/>
      <c r="M13" s="160"/>
      <c r="N13" s="160"/>
    </row>
    <row r="14" spans="1:24" x14ac:dyDescent="0.35">
      <c r="A14" s="156"/>
      <c r="B14" s="156"/>
      <c r="C14" s="156"/>
      <c r="D14" s="141"/>
      <c r="E14" s="158"/>
      <c r="F14" s="158"/>
      <c r="G14" s="160"/>
      <c r="H14" s="160"/>
      <c r="I14" s="160"/>
      <c r="J14" s="160"/>
      <c r="K14" s="160"/>
      <c r="L14" s="160"/>
      <c r="M14" s="160"/>
      <c r="N14" s="160"/>
    </row>
    <row r="15" spans="1:24" x14ac:dyDescent="0.35">
      <c r="A15" s="381" t="s">
        <v>34</v>
      </c>
      <c r="B15" s="381"/>
      <c r="C15" s="381"/>
      <c r="D15" s="141"/>
      <c r="E15" s="158"/>
      <c r="F15" s="158"/>
      <c r="G15" s="160"/>
      <c r="H15" s="160"/>
      <c r="I15" s="160"/>
      <c r="J15" s="160"/>
      <c r="K15" s="160"/>
      <c r="L15" s="160"/>
      <c r="M15" s="160"/>
      <c r="N15" s="160"/>
    </row>
    <row r="16" spans="1:24" x14ac:dyDescent="0.35">
      <c r="A16" s="157"/>
      <c r="B16" s="156"/>
      <c r="C16" s="156"/>
      <c r="D16" s="141"/>
      <c r="E16" s="158"/>
      <c r="F16" s="158"/>
      <c r="G16" s="160"/>
      <c r="H16" s="160"/>
      <c r="I16" s="160"/>
      <c r="J16" s="160"/>
      <c r="K16" s="160"/>
      <c r="L16" s="160"/>
      <c r="M16" s="160"/>
      <c r="N16" s="160"/>
    </row>
    <row r="17" spans="1:6" x14ac:dyDescent="0.35">
      <c r="A17" s="382" t="s">
        <v>35</v>
      </c>
      <c r="B17" s="382"/>
      <c r="C17" s="382"/>
      <c r="D17" s="139"/>
      <c r="E17" s="157"/>
      <c r="F17" s="157"/>
    </row>
    <row r="18" spans="1:6" x14ac:dyDescent="0.35">
      <c r="A18" s="309"/>
      <c r="B18" s="309"/>
      <c r="C18" s="309"/>
      <c r="D18" s="139"/>
      <c r="E18" s="157"/>
      <c r="F18" s="157"/>
    </row>
    <row r="19" spans="1:6" x14ac:dyDescent="0.35">
      <c r="A19" s="380" t="s">
        <v>36</v>
      </c>
      <c r="B19" s="380"/>
      <c r="C19" s="380"/>
      <c r="D19" s="139"/>
      <c r="E19" s="157"/>
      <c r="F19" s="157"/>
    </row>
    <row r="20" spans="1:6" x14ac:dyDescent="0.35">
      <c r="A20" s="308"/>
      <c r="B20" s="308"/>
      <c r="C20" s="308"/>
      <c r="D20" s="139"/>
      <c r="E20" s="157"/>
      <c r="F20" s="157"/>
    </row>
    <row r="21" spans="1:6" x14ac:dyDescent="0.35">
      <c r="A21" s="380" t="s">
        <v>37</v>
      </c>
      <c r="B21" s="380"/>
      <c r="C21" s="380"/>
      <c r="D21" s="139"/>
      <c r="E21" s="157"/>
      <c r="F21" s="157"/>
    </row>
    <row r="22" spans="1:6" x14ac:dyDescent="0.35">
      <c r="A22" s="139"/>
      <c r="B22" s="139"/>
      <c r="C22" s="139"/>
      <c r="D22" s="139"/>
      <c r="E22" s="157"/>
      <c r="F22" s="157"/>
    </row>
    <row r="23" spans="1:6" x14ac:dyDescent="0.35">
      <c r="A23" s="383" t="s">
        <v>38</v>
      </c>
      <c r="B23" s="383"/>
      <c r="C23" s="383"/>
      <c r="D23" s="139"/>
      <c r="E23" s="157"/>
      <c r="F23" s="157"/>
    </row>
    <row r="24" spans="1:6" x14ac:dyDescent="0.35">
      <c r="A24" s="139"/>
      <c r="B24" s="139"/>
      <c r="C24" s="139"/>
      <c r="D24" s="139"/>
      <c r="E24" s="157"/>
      <c r="F24" s="157"/>
    </row>
    <row r="25" spans="1:6" ht="15" thickBot="1" x14ac:dyDescent="0.4">
      <c r="A25" s="139"/>
      <c r="B25" s="139"/>
      <c r="C25" s="139"/>
      <c r="D25" s="139"/>
      <c r="E25" s="157"/>
      <c r="F25" s="157"/>
    </row>
    <row r="26" spans="1:6" ht="24" thickBot="1" x14ac:dyDescent="0.4">
      <c r="A26" s="176" t="s">
        <v>39</v>
      </c>
      <c r="B26" s="170" t="s">
        <v>40</v>
      </c>
      <c r="C26" s="161" t="s">
        <v>41</v>
      </c>
      <c r="D26" s="167" t="s">
        <v>42</v>
      </c>
      <c r="E26" s="165" t="s">
        <v>43</v>
      </c>
      <c r="F26" s="162" t="s">
        <v>44</v>
      </c>
    </row>
    <row r="27" spans="1:6" ht="87" x14ac:dyDescent="0.35">
      <c r="A27" s="177" t="str">
        <f>'3. Access Provider'!A7</f>
        <v xml:space="preserve">Proposed Cluster Solution </v>
      </c>
      <c r="B27" s="186" t="str">
        <f>'3. Access Provider'!A8</f>
        <v>Asset Identifier</v>
      </c>
      <c r="C27" s="182" t="str">
        <f>'3. Access Provider'!A9</f>
        <v>Asset Identifier
All vacant rows should be deleted prior to submission</v>
      </c>
      <c r="D27" s="183" t="s">
        <v>45</v>
      </c>
      <c r="E27" s="184" t="s">
        <v>46</v>
      </c>
      <c r="F27" s="185">
        <v>20</v>
      </c>
    </row>
    <row r="28" spans="1:6" ht="29.5" thickBot="1" x14ac:dyDescent="0.4">
      <c r="A28" s="178"/>
      <c r="B28" s="171" t="str">
        <f>'3. Access Provider'!B8</f>
        <v xml:space="preserve">Active Sharing Type </v>
      </c>
      <c r="C28" s="168" t="str">
        <f>'3. Access Provider'!B9</f>
        <v>Identify the Sharing Type used for the Solution
(MOCAN, MORAN, Open RAN, Roaming, Other)</v>
      </c>
      <c r="D28" s="166" t="s">
        <v>47</v>
      </c>
      <c r="E28" s="168" t="s">
        <v>48</v>
      </c>
      <c r="F28" s="164">
        <v>100</v>
      </c>
    </row>
    <row r="29" spans="1:6" ht="43.5" x14ac:dyDescent="0.35">
      <c r="A29" s="179" t="str">
        <f>'3. Access Provider'!C7</f>
        <v xml:space="preserve">Solution Location </v>
      </c>
      <c r="B29" s="172" t="str">
        <f>'3. Access Provider'!C8</f>
        <v xml:space="preserve">Solution Location Information </v>
      </c>
      <c r="C29" s="182" t="str">
        <f>'3. Access Provider'!C9</f>
        <v>Site Name</v>
      </c>
      <c r="D29" s="183" t="s">
        <v>49</v>
      </c>
      <c r="E29" s="184" t="s">
        <v>46</v>
      </c>
      <c r="F29" s="185">
        <v>30</v>
      </c>
    </row>
    <row r="30" spans="1:6" ht="58" x14ac:dyDescent="0.35">
      <c r="A30" s="178"/>
      <c r="B30" s="171"/>
      <c r="C30" s="191" t="str">
        <f>'3. Access Provider'!D9</f>
        <v>Site Address 
(If known)</v>
      </c>
      <c r="D30" s="192" t="s">
        <v>50</v>
      </c>
      <c r="E30" s="193" t="s">
        <v>46</v>
      </c>
      <c r="F30" s="194">
        <v>50</v>
      </c>
    </row>
    <row r="31" spans="1:6" ht="72.5" x14ac:dyDescent="0.35">
      <c r="A31" s="178"/>
      <c r="B31" s="171"/>
      <c r="C31" s="191" t="str">
        <f>'3. Access Provider'!E9</f>
        <v>Site Address 
Latitude 
and 
Longitude 
(In GDA94 Format)</v>
      </c>
      <c r="D31" s="192" t="s">
        <v>51</v>
      </c>
      <c r="E31" s="193" t="s">
        <v>46</v>
      </c>
      <c r="F31" s="194">
        <v>20</v>
      </c>
    </row>
    <row r="32" spans="1:6" ht="43.5" x14ac:dyDescent="0.35">
      <c r="A32" s="178"/>
      <c r="B32" s="171"/>
      <c r="C32" s="191" t="str">
        <f>'3. Access Provider'!F9</f>
        <v xml:space="preserve">Site Address Postcode
[Insert this is a locked field] </v>
      </c>
      <c r="D32" s="192" t="s">
        <v>52</v>
      </c>
      <c r="E32" s="193" t="s">
        <v>46</v>
      </c>
      <c r="F32" s="194"/>
    </row>
    <row r="33" spans="1:6" ht="43.5" x14ac:dyDescent="0.35">
      <c r="A33" s="178"/>
      <c r="B33" s="171"/>
      <c r="C33" s="191" t="str">
        <f>'3. Access Provider'!G9</f>
        <v xml:space="preserve">Local Government Area
[Insert this is a locked field] </v>
      </c>
      <c r="D33" s="192" t="s">
        <v>53</v>
      </c>
      <c r="E33" s="193" t="s">
        <v>54</v>
      </c>
      <c r="F33" s="194"/>
    </row>
    <row r="34" spans="1:6" ht="43.5" x14ac:dyDescent="0.35">
      <c r="A34" s="178"/>
      <c r="B34" s="171"/>
      <c r="C34" s="191" t="str">
        <f>'3. Access Provider'!H9</f>
        <v xml:space="preserve">State Electorate
[Insert this is a locked field] </v>
      </c>
      <c r="D34" s="192" t="s">
        <v>55</v>
      </c>
      <c r="E34" s="193" t="s">
        <v>54</v>
      </c>
      <c r="F34" s="194"/>
    </row>
    <row r="35" spans="1:6" ht="58" x14ac:dyDescent="0.35">
      <c r="A35" s="178"/>
      <c r="B35" s="171"/>
      <c r="C35" s="187" t="str">
        <f>'3. Access Provider'!I9</f>
        <v xml:space="preserve">NSW Region
[Insert this is a locked field]  
</v>
      </c>
      <c r="D35" s="188" t="s">
        <v>56</v>
      </c>
      <c r="E35" s="189" t="s">
        <v>57</v>
      </c>
      <c r="F35" s="190"/>
    </row>
    <row r="36" spans="1:6" ht="44" thickBot="1" x14ac:dyDescent="0.4">
      <c r="A36" s="178"/>
      <c r="B36" s="171"/>
      <c r="C36" s="168" t="str">
        <f>'3. Access Provider'!AF9</f>
        <v>Area of Primary Coverage Benefit</v>
      </c>
      <c r="D36" s="166" t="s">
        <v>58</v>
      </c>
      <c r="E36" s="168" t="s">
        <v>59</v>
      </c>
      <c r="F36" s="164">
        <v>100</v>
      </c>
    </row>
    <row r="37" spans="1:6" ht="43.5" x14ac:dyDescent="0.35">
      <c r="A37" s="179" t="str">
        <f>'3. Access Provider'!J7</f>
        <v>Solution Design</v>
      </c>
      <c r="B37" s="172" t="str">
        <f>'3. Access Provider'!J8</f>
        <v xml:space="preserve">Solution Information </v>
      </c>
      <c r="C37" s="182" t="str">
        <f>'3. Access Provider'!J9</f>
        <v>Has this Solution been Proposed as part of a Separate Funding Program (eg Commonwealth Programs, NSW State Programs), Either Current or Previous?</v>
      </c>
      <c r="D37" s="183" t="s">
        <v>60</v>
      </c>
      <c r="E37" s="184" t="s">
        <v>46</v>
      </c>
      <c r="F37" s="185">
        <v>200</v>
      </c>
    </row>
    <row r="38" spans="1:6" ht="29" x14ac:dyDescent="0.35">
      <c r="A38" s="178"/>
      <c r="B38" s="171"/>
      <c r="C38" s="191" t="str">
        <f>'3. Access Provider'!K9</f>
        <v>Solution
(Macrocell' vs 'Small Cell)</v>
      </c>
      <c r="D38" s="195" t="s">
        <v>61</v>
      </c>
      <c r="E38" s="191" t="s">
        <v>46</v>
      </c>
      <c r="F38" s="196">
        <v>200</v>
      </c>
    </row>
    <row r="39" spans="1:6" ht="29" x14ac:dyDescent="0.35">
      <c r="A39" s="178"/>
      <c r="B39" s="171"/>
      <c r="C39" s="191" t="str">
        <f>'3. Access Provider'!L9</f>
        <v>Colocation Offered
(Number of MNOs supported)</v>
      </c>
      <c r="D39" s="195" t="s">
        <v>62</v>
      </c>
      <c r="E39" s="191" t="s">
        <v>46</v>
      </c>
      <c r="F39" s="196">
        <v>200</v>
      </c>
    </row>
    <row r="40" spans="1:6" ht="58" x14ac:dyDescent="0.35">
      <c r="A40" s="178"/>
      <c r="B40" s="171"/>
      <c r="C40" s="191" t="str">
        <f>'3. Access Provider'!M9</f>
        <v xml:space="preserve">Site
(New/Existing)
</v>
      </c>
      <c r="D40" s="195" t="s">
        <v>63</v>
      </c>
      <c r="E40" s="191" t="s">
        <v>64</v>
      </c>
      <c r="F40" s="196"/>
    </row>
    <row r="41" spans="1:6" ht="87" x14ac:dyDescent="0.35">
      <c r="A41" s="178"/>
      <c r="B41" s="171"/>
      <c r="C41" s="191" t="str">
        <f>'3. Access Provider'!N9</f>
        <v xml:space="preserve">RFNSA ID
(Existing Sites Only)
</v>
      </c>
      <c r="D41" s="195" t="s">
        <v>65</v>
      </c>
      <c r="E41" s="191" t="s">
        <v>66</v>
      </c>
      <c r="F41" s="196"/>
    </row>
    <row r="42" spans="1:6" ht="29" x14ac:dyDescent="0.35">
      <c r="A42" s="178"/>
      <c r="B42" s="171"/>
      <c r="C42" s="191" t="str">
        <f>'3. Access Provider'!O9</f>
        <v xml:space="preserve">Site/ Land Asset Owner
Who Owns the Land where the Site will be Constructed? </v>
      </c>
      <c r="D42" s="195" t="s">
        <v>67</v>
      </c>
      <c r="E42" s="191" t="s">
        <v>64</v>
      </c>
      <c r="F42" s="196">
        <v>50</v>
      </c>
    </row>
    <row r="43" spans="1:6" ht="58" x14ac:dyDescent="0.35">
      <c r="A43" s="178"/>
      <c r="B43" s="171"/>
      <c r="C43" s="191" t="str">
        <f>'3. Access Provider'!P9</f>
        <v xml:space="preserve">Site/ Land Asset Owner 
Is the Land Owner's Consent Required? 
</v>
      </c>
      <c r="D43" s="195" t="s">
        <v>68</v>
      </c>
      <c r="E43" s="191" t="s">
        <v>64</v>
      </c>
      <c r="F43" s="196"/>
    </row>
    <row r="44" spans="1:6" ht="29" x14ac:dyDescent="0.35">
      <c r="A44" s="178"/>
      <c r="B44" s="171"/>
      <c r="C44" s="191" t="str">
        <f>'3. Access Provider'!Q9</f>
        <v xml:space="preserve">Tower Type
</v>
      </c>
      <c r="D44" s="195" t="s">
        <v>69</v>
      </c>
      <c r="E44" s="191" t="s">
        <v>59</v>
      </c>
      <c r="F44" s="196">
        <v>50</v>
      </c>
    </row>
    <row r="45" spans="1:6" ht="29" x14ac:dyDescent="0.35">
      <c r="A45" s="178"/>
      <c r="B45" s="171"/>
      <c r="C45" s="191" t="str">
        <f>'3. Access Provider'!R9</f>
        <v>Tower Height
(Meters)</v>
      </c>
      <c r="D45" s="195" t="s">
        <v>70</v>
      </c>
      <c r="E45" s="191" t="s">
        <v>46</v>
      </c>
      <c r="F45" s="196">
        <v>20</v>
      </c>
    </row>
    <row r="46" spans="1:6" ht="29" x14ac:dyDescent="0.35">
      <c r="A46" s="178"/>
      <c r="B46" s="171"/>
      <c r="C46" s="191" t="str">
        <f>'3. Access Provider'!S9</f>
        <v>Average Aerial Height
(Meters)</v>
      </c>
      <c r="D46" s="195" t="s">
        <v>71</v>
      </c>
      <c r="E46" s="191" t="s">
        <v>46</v>
      </c>
      <c r="F46" s="196">
        <v>20</v>
      </c>
    </row>
    <row r="47" spans="1:6" ht="29" x14ac:dyDescent="0.35">
      <c r="A47" s="178"/>
      <c r="B47" s="171"/>
      <c r="C47" s="191" t="str">
        <f>'3. Access Provider'!T9</f>
        <v>Aggregate Mobile Radio Bandwidth for this Proposed Solution
 (Coverage Edge (dBm))</v>
      </c>
      <c r="D47" s="195" t="s">
        <v>72</v>
      </c>
      <c r="E47" s="191" t="s">
        <v>46</v>
      </c>
      <c r="F47" s="196">
        <v>50</v>
      </c>
    </row>
    <row r="48" spans="1:6" ht="43.5" x14ac:dyDescent="0.35">
      <c r="A48" s="178"/>
      <c r="B48" s="171"/>
      <c r="C48" s="191" t="str">
        <f>'3. Access Provider'!U9</f>
        <v>Aggregate Mobile Radio Bandwidth for Solution
(Average User Throughput [UL/DL]in the Busyhour (Mbps))</v>
      </c>
      <c r="D48" s="195" t="s">
        <v>73</v>
      </c>
      <c r="E48" s="191" t="s">
        <v>46</v>
      </c>
      <c r="F48" s="196">
        <v>50</v>
      </c>
    </row>
    <row r="49" spans="1:6" ht="29" x14ac:dyDescent="0.35">
      <c r="A49" s="178"/>
      <c r="B49" s="171"/>
      <c r="C49" s="191" t="str">
        <f>'3. Access Provider'!V9</f>
        <v>Service offering (4G, 5G)</v>
      </c>
      <c r="D49" s="195" t="s">
        <v>74</v>
      </c>
      <c r="E49" s="191" t="s">
        <v>46</v>
      </c>
      <c r="F49" s="196">
        <v>50</v>
      </c>
    </row>
    <row r="50" spans="1:6" ht="23.5" x14ac:dyDescent="0.35">
      <c r="A50" s="178"/>
      <c r="B50" s="171"/>
      <c r="C50" s="191" t="str">
        <f>'3. Access Provider'!W9</f>
        <v>Spectrum offering (band)</v>
      </c>
      <c r="D50" s="195" t="s">
        <v>75</v>
      </c>
      <c r="E50" s="191" t="s">
        <v>46</v>
      </c>
      <c r="F50" s="196">
        <v>50</v>
      </c>
    </row>
    <row r="51" spans="1:6" ht="29" x14ac:dyDescent="0.35">
      <c r="A51" s="178"/>
      <c r="B51" s="171"/>
      <c r="C51" s="191" t="str">
        <f>'3. Access Provider'!X9</f>
        <v>Aerial type
(eg Omni, DAS, or Show Number of Sectors)</v>
      </c>
      <c r="D51" s="195" t="s">
        <v>76</v>
      </c>
      <c r="E51" s="191" t="s">
        <v>46</v>
      </c>
      <c r="F51" s="196">
        <v>50</v>
      </c>
    </row>
    <row r="52" spans="1:6" ht="43.5" x14ac:dyDescent="0.35">
      <c r="A52" s="178"/>
      <c r="B52" s="171"/>
      <c r="C52" s="191" t="str">
        <f>'3. Access Provider'!Y9</f>
        <v>Battery Backup at the Site
(hours)</v>
      </c>
      <c r="D52" s="195" t="s">
        <v>77</v>
      </c>
      <c r="E52" s="191" t="s">
        <v>46</v>
      </c>
      <c r="F52" s="196">
        <v>50</v>
      </c>
    </row>
    <row r="53" spans="1:6" ht="43.5" x14ac:dyDescent="0.35">
      <c r="A53" s="178"/>
      <c r="B53" s="171"/>
      <c r="C53" s="191" t="str">
        <f>'3. Access Provider'!Z9</f>
        <v>Backhaul transmission technology
(Microwave, Own optical fibre, Leased wholesale service, Satellite, etc)</v>
      </c>
      <c r="D53" s="195" t="s">
        <v>78</v>
      </c>
      <c r="E53" s="191" t="s">
        <v>46</v>
      </c>
      <c r="F53" s="196">
        <v>200</v>
      </c>
    </row>
    <row r="54" spans="1:6" ht="29" x14ac:dyDescent="0.35">
      <c r="A54" s="178"/>
      <c r="B54" s="171"/>
      <c r="C54" s="191" t="str">
        <f>'3. Access Provider'!AA9</f>
        <v>Microwave Backhaul Hops
(Number of Hops Required)</v>
      </c>
      <c r="D54" s="195" t="s">
        <v>79</v>
      </c>
      <c r="E54" s="191" t="s">
        <v>46</v>
      </c>
      <c r="F54" s="196">
        <v>50</v>
      </c>
    </row>
    <row r="55" spans="1:6" ht="43.5" x14ac:dyDescent="0.35">
      <c r="A55" s="178"/>
      <c r="B55" s="171"/>
      <c r="C55" s="191" t="str">
        <f>'3. Access Provider'!AB9</f>
        <v>Maximum or Peak Cell Throughput of the Proposed Solution to be Provided to Handheld Devices 
(mbps)</v>
      </c>
      <c r="D55" s="195" t="s">
        <v>80</v>
      </c>
      <c r="E55" s="191" t="s">
        <v>46</v>
      </c>
      <c r="F55" s="196">
        <v>100</v>
      </c>
    </row>
    <row r="56" spans="1:6" ht="58" x14ac:dyDescent="0.35">
      <c r="A56" s="178"/>
      <c r="B56" s="171"/>
      <c r="C56" s="191" t="str">
        <f>'3. Access Provider'!AC9</f>
        <v xml:space="preserve">Description of Additional Services Offered
(eg. NB-IoT, FWA, etc.)
</v>
      </c>
      <c r="D56" s="195" t="s">
        <v>81</v>
      </c>
      <c r="E56" s="191" t="s">
        <v>46</v>
      </c>
      <c r="F56" s="196">
        <v>300</v>
      </c>
    </row>
    <row r="57" spans="1:6" ht="58" x14ac:dyDescent="0.35">
      <c r="A57" s="178"/>
      <c r="B57" s="171"/>
      <c r="C57" s="191" t="str">
        <f>'3. Access Provider'!AD9</f>
        <v xml:space="preserve">Description of additional resilience and/or hardening measures proposed 
(e.g., auxiliary backup power, redundant backhaul)
</v>
      </c>
      <c r="D57" s="195" t="s">
        <v>82</v>
      </c>
      <c r="E57" s="191" t="s">
        <v>46</v>
      </c>
      <c r="F57" s="196">
        <v>300</v>
      </c>
    </row>
    <row r="58" spans="1:6" ht="29.5" thickBot="1" x14ac:dyDescent="0.4">
      <c r="A58" s="178"/>
      <c r="B58" s="171"/>
      <c r="C58" s="213" t="str">
        <f>'3. Access Provider'!AE9</f>
        <v xml:space="preserve">Additional Comments </v>
      </c>
      <c r="D58" s="214" t="s">
        <v>83</v>
      </c>
      <c r="E58" s="213" t="s">
        <v>46</v>
      </c>
      <c r="F58" s="220">
        <v>300</v>
      </c>
    </row>
    <row r="59" spans="1:6" ht="130.5" x14ac:dyDescent="0.35">
      <c r="A59" s="226" t="str">
        <f>'3. Access Provider'!AI7</f>
        <v xml:space="preserve">Social and Economic Outcomes </v>
      </c>
      <c r="B59" s="227" t="str">
        <f>'3. Access Provider'!AI8</f>
        <v xml:space="preserve">Social and Economic Outcomes Information </v>
      </c>
      <c r="C59" s="184" t="str">
        <f>'3. Access Provider'!AI9</f>
        <v>Number of Natural Disaster Declarations Issued to LGA in Five FY Years?
https://www.nsw.gov.au/disaster-recovery/natural-disaster-declarations
(This field is locked and pre-loaded based on a prior response)</v>
      </c>
      <c r="D59" s="197" t="s">
        <v>84</v>
      </c>
      <c r="E59" s="182" t="s">
        <v>85</v>
      </c>
      <c r="F59" s="200"/>
    </row>
    <row r="60" spans="1:6" ht="72.5" x14ac:dyDescent="0.35">
      <c r="A60" s="178"/>
      <c r="B60" s="171"/>
      <c r="C60" s="191" t="str">
        <f>'3. Access Provider'!AJ9</f>
        <v xml:space="preserve">Improving Liveability
Number of GNAF Residential Premises Predicted to Benefit from New Handheld Coverage
Geoscape Geocoded National Address File  </v>
      </c>
      <c r="D60" s="195" t="s">
        <v>86</v>
      </c>
      <c r="E60" s="191" t="s">
        <v>46</v>
      </c>
      <c r="F60" s="196">
        <v>200</v>
      </c>
    </row>
    <row r="61" spans="1:6" ht="72.5" x14ac:dyDescent="0.35">
      <c r="A61" s="178"/>
      <c r="B61" s="171"/>
      <c r="C61" s="191" t="str">
        <f>'3. Access Provider'!AK9</f>
        <v xml:space="preserve">Improving Liveability
Number of GNAF Residential Premises Predicted to Benefit from  Overlapping Handheld Coverage
Geoscape Geocoded National Address File </v>
      </c>
      <c r="D61" s="195" t="s">
        <v>87</v>
      </c>
      <c r="E61" s="191" t="s">
        <v>46</v>
      </c>
      <c r="F61" s="196">
        <v>200</v>
      </c>
    </row>
    <row r="62" spans="1:6" ht="72.5" x14ac:dyDescent="0.35">
      <c r="A62" s="178"/>
      <c r="B62" s="171"/>
      <c r="C62" s="191" t="str">
        <f>'3. Access Provider'!AL9</f>
        <v xml:space="preserve">Improving Productivity
Number of GNAF Non-Residential  Predicted to Benefit from New Handheld Coverage 
Geoscape Geocoded National Address File </v>
      </c>
      <c r="D62" s="195" t="s">
        <v>88</v>
      </c>
      <c r="E62" s="191" t="s">
        <v>46</v>
      </c>
      <c r="F62" s="196">
        <v>200</v>
      </c>
    </row>
    <row r="63" spans="1:6" ht="73" thickBot="1" x14ac:dyDescent="0.4">
      <c r="A63" s="178"/>
      <c r="B63" s="171"/>
      <c r="C63" s="191" t="str">
        <f>'3. Access Provider'!AM9</f>
        <v xml:space="preserve">Improving Productivity
Number of GNAF Non-Residential Predicted to Benefit from Overlapping Handheld Coverage
Geoscape Geocoded National Address File </v>
      </c>
      <c r="D63" s="195" t="s">
        <v>89</v>
      </c>
      <c r="E63" s="191" t="s">
        <v>46</v>
      </c>
      <c r="F63" s="196">
        <v>200</v>
      </c>
    </row>
    <row r="64" spans="1:6" ht="89.5" customHeight="1" thickBot="1" x14ac:dyDescent="0.4">
      <c r="A64" s="178"/>
      <c r="B64" s="171"/>
      <c r="C64" s="191" t="str">
        <f>'3. Access Provider'!AN9</f>
        <v xml:space="preserve">Addressing the Disadvantaged
What is the Local Government Area's Relative Socio-economic Advantages and Disadvantages  within the Solutions Coverage Zone? 
 IRSAD Interactive Map
</v>
      </c>
      <c r="D64" s="195" t="s">
        <v>90</v>
      </c>
      <c r="E64" s="182" t="s">
        <v>85</v>
      </c>
      <c r="F64" s="196">
        <v>200</v>
      </c>
    </row>
    <row r="65" spans="1:6" ht="87" x14ac:dyDescent="0.35">
      <c r="A65" s="178"/>
      <c r="B65" s="171"/>
      <c r="C65" s="191" t="str">
        <f>'3. Access Provider'!AO9</f>
        <v xml:space="preserve">Addressing the Disadvantaged 
What is the Local Government Area's Digital Inclusion Score?
Australian Digital Inclusion Index
</v>
      </c>
      <c r="D65" s="166" t="s">
        <v>91</v>
      </c>
      <c r="E65" s="182" t="s">
        <v>85</v>
      </c>
      <c r="F65" s="164">
        <v>200</v>
      </c>
    </row>
    <row r="66" spans="1:6" ht="87" x14ac:dyDescent="0.35">
      <c r="A66" s="178"/>
      <c r="B66" s="171"/>
      <c r="C66" s="191" t="str">
        <f>'3. Access Provider'!AP9</f>
        <v xml:space="preserve">Amount of Coverage Provided to National Road provided by the Active Sharing Solution
(Kilometres of Road Covered) 
National Land Transport Network Road - NSW
</v>
      </c>
      <c r="D66" s="195" t="s">
        <v>92</v>
      </c>
      <c r="E66" s="191" t="s">
        <v>93</v>
      </c>
      <c r="F66" s="196">
        <v>20</v>
      </c>
    </row>
    <row r="67" spans="1:6" ht="72.5" x14ac:dyDescent="0.35">
      <c r="A67" s="178"/>
      <c r="B67" s="171"/>
      <c r="C67" s="191" t="str">
        <f>'3. Access Provider'!AP9</f>
        <v xml:space="preserve">Amount of Coverage Provided to National Road provided by the Active Sharing Solution
(Kilometres of Road Covered) 
National Land Transport Network Road - NSW
</v>
      </c>
      <c r="D67" s="195" t="s">
        <v>94</v>
      </c>
      <c r="E67" s="191" t="s">
        <v>95</v>
      </c>
      <c r="F67" s="196">
        <v>20</v>
      </c>
    </row>
    <row r="68" spans="1:6" ht="72.5" x14ac:dyDescent="0.35">
      <c r="A68" s="178"/>
      <c r="B68" s="171"/>
      <c r="C68" s="191" t="str">
        <f>'3. Access Provider'!AR9</f>
        <v>Amount of Coverage Provided to Regional Roads provided by the Active Sharing Solution
(Kilometres of Road Covered)  
National Land Transport Network Road - NSW</v>
      </c>
      <c r="D68" s="195" t="s">
        <v>96</v>
      </c>
      <c r="E68" s="191" t="s">
        <v>95</v>
      </c>
      <c r="F68" s="196">
        <v>20</v>
      </c>
    </row>
    <row r="69" spans="1:6" ht="58.5" thickBot="1" x14ac:dyDescent="0.4">
      <c r="A69" s="221"/>
      <c r="B69" s="222"/>
      <c r="C69" s="169" t="str">
        <f>'3. Access Provider'!AS9</f>
        <v xml:space="preserve">Amount of Coverage Provided to Railroads provided by the Active Sharing Solution
(Kilometres of Railroad Covered) 
</v>
      </c>
      <c r="D69" s="223" t="s">
        <v>97</v>
      </c>
      <c r="E69" s="224" t="s">
        <v>95</v>
      </c>
      <c r="F69" s="225">
        <v>20</v>
      </c>
    </row>
    <row r="70" spans="1:6" ht="55.5" x14ac:dyDescent="0.35">
      <c r="A70" s="179" t="str">
        <f>'3. Access Provider'!AT7</f>
        <v>Capitalised Construction and Operation Costs (Excluding GST)</v>
      </c>
      <c r="B70" s="172" t="str">
        <f>'3. Access Provider'!AT8</f>
        <v xml:space="preserve">Capital Cost of Construction and Installation (Excluding GST)
</v>
      </c>
      <c r="C70" s="182" t="str">
        <f>'3. Access Provider'!AT9</f>
        <v>(a)
Capitalised Cost of Power
($ Excl. GST)</v>
      </c>
      <c r="D70" s="197" t="s">
        <v>98</v>
      </c>
      <c r="E70" s="182" t="s">
        <v>99</v>
      </c>
      <c r="F70" s="163"/>
    </row>
    <row r="71" spans="1:6" ht="43.5" x14ac:dyDescent="0.35">
      <c r="A71" s="178"/>
      <c r="B71" s="171"/>
      <c r="C71" s="191" t="str">
        <f>'3. Access Provider'!AU9</f>
        <v>(b)
Capitalised Cost of Site Prep
($ Excl. GST)</v>
      </c>
      <c r="D71" s="195" t="s">
        <v>100</v>
      </c>
      <c r="E71" s="191" t="s">
        <v>99</v>
      </c>
      <c r="F71" s="164"/>
    </row>
    <row r="72" spans="1:6" ht="43.5" x14ac:dyDescent="0.35">
      <c r="A72" s="178"/>
      <c r="B72" s="171"/>
      <c r="C72" s="191" t="str">
        <f>'3. Access Provider'!AV9</f>
        <v>(c)
Capitalised Cost of Shelter
($ Excl. GST)</v>
      </c>
      <c r="D72" s="195" t="s">
        <v>101</v>
      </c>
      <c r="E72" s="191" t="s">
        <v>99</v>
      </c>
      <c r="F72" s="164"/>
    </row>
    <row r="73" spans="1:6" ht="43.5" x14ac:dyDescent="0.35">
      <c r="A73" s="178"/>
      <c r="B73" s="171"/>
      <c r="C73" s="191" t="str">
        <f>'3. Access Provider'!AW9</f>
        <v>(d)
Capitalised Cost of Tower
($ Excl. GST))</v>
      </c>
      <c r="D73" s="195" t="s">
        <v>102</v>
      </c>
      <c r="E73" s="191" t="s">
        <v>99</v>
      </c>
      <c r="F73" s="164"/>
    </row>
    <row r="74" spans="1:6" ht="43.5" x14ac:dyDescent="0.35">
      <c r="A74" s="178"/>
      <c r="B74" s="171"/>
      <c r="C74" s="191" t="str">
        <f>'3. Access Provider'!AX9</f>
        <v>(e)
Capitalised Cost of Generator
($ Excl. GST)</v>
      </c>
      <c r="D74" s="195" t="s">
        <v>103</v>
      </c>
      <c r="E74" s="191" t="s">
        <v>99</v>
      </c>
      <c r="F74" s="164"/>
    </row>
    <row r="75" spans="1:6" ht="43.5" x14ac:dyDescent="0.35">
      <c r="A75" s="178"/>
      <c r="B75" s="171"/>
      <c r="C75" s="191" t="str">
        <f>'3. Access Provider'!AY9</f>
        <v>(f)
Capitalised Cost of SAED
($ Excl. GST)</v>
      </c>
      <c r="D75" s="195" t="s">
        <v>104</v>
      </c>
      <c r="E75" s="191" t="s">
        <v>99</v>
      </c>
      <c r="F75" s="164"/>
    </row>
    <row r="76" spans="1:6" ht="43.5" x14ac:dyDescent="0.35">
      <c r="A76" s="178"/>
      <c r="B76" s="171"/>
      <c r="C76" s="191" t="str">
        <f>'3. Access Provider'!AZ9</f>
        <v>(g) 
Contingency for SAED
(Excl. GST)</v>
      </c>
      <c r="D76" s="195" t="s">
        <v>105</v>
      </c>
      <c r="E76" s="191" t="s">
        <v>99</v>
      </c>
      <c r="F76" s="164"/>
    </row>
    <row r="77" spans="1:6" ht="43.5" x14ac:dyDescent="0.35">
      <c r="A77" s="178"/>
      <c r="B77" s="171"/>
      <c r="C77" s="191" t="str">
        <f>'3. Access Provider'!BA9</f>
        <v>(h)
Capitalised Cost of Deployment 
($ Excl. GST)</v>
      </c>
      <c r="D77" s="195" t="s">
        <v>106</v>
      </c>
      <c r="E77" s="191" t="s">
        <v>99</v>
      </c>
      <c r="F77" s="164"/>
    </row>
    <row r="78" spans="1:6" ht="58" x14ac:dyDescent="0.35">
      <c r="A78" s="178"/>
      <c r="B78" s="171"/>
      <c r="C78" s="191" t="str">
        <f>'3. Access Provider'!BB9</f>
        <v>(i)
Capitalised Cost of MW Radio
and any New MW Site Builds
($ Excl. GST)</v>
      </c>
      <c r="D78" s="195" t="s">
        <v>107</v>
      </c>
      <c r="E78" s="191" t="s">
        <v>99</v>
      </c>
      <c r="F78" s="164"/>
    </row>
    <row r="79" spans="1:6" ht="43.5" x14ac:dyDescent="0.35">
      <c r="A79" s="180"/>
      <c r="B79" s="173"/>
      <c r="C79" s="191" t="str">
        <f>'3. Access Provider'!BC9</f>
        <v>(j)
Capitalised Cost of Fibre Backhaul
($ Excl. GST)</v>
      </c>
      <c r="D79" s="195" t="s">
        <v>108</v>
      </c>
      <c r="E79" s="191" t="s">
        <v>99</v>
      </c>
      <c r="F79" s="164"/>
    </row>
    <row r="80" spans="1:6" ht="43.5" x14ac:dyDescent="0.35">
      <c r="A80" s="180"/>
      <c r="B80" s="173"/>
      <c r="C80" s="191" t="str">
        <f>'3. Access Provider'!BD9</f>
        <v>(k)
Capitalised Cost of Antenna &amp; Ancillaries
($ Excl. GST)</v>
      </c>
      <c r="D80" s="195" t="s">
        <v>109</v>
      </c>
      <c r="E80" s="191" t="s">
        <v>99</v>
      </c>
      <c r="F80" s="164"/>
    </row>
    <row r="81" spans="1:6" ht="72.5" x14ac:dyDescent="0.35">
      <c r="A81" s="180"/>
      <c r="B81" s="173"/>
      <c r="C81" s="191" t="str">
        <f>'3. Access Provider'!BE9</f>
        <v xml:space="preserve">(l)
Capitalised Cost of Land Use and Infrastructure 
($ Excl. GST)
</v>
      </c>
      <c r="D81" s="195" t="s">
        <v>110</v>
      </c>
      <c r="E81" s="191" t="s">
        <v>99</v>
      </c>
      <c r="F81" s="164"/>
    </row>
    <row r="82" spans="1:6" ht="87" x14ac:dyDescent="0.35">
      <c r="A82" s="180"/>
      <c r="B82" s="173"/>
      <c r="C82" s="191" t="str">
        <f>'3. Access Provider'!BF9</f>
        <v xml:space="preserve">(m)
Capitalised Cost of Providing Back Up Power to the Location of the Proposed Solution
($ Excl. GST)
</v>
      </c>
      <c r="D82" s="195" t="s">
        <v>111</v>
      </c>
      <c r="E82" s="191" t="s">
        <v>99</v>
      </c>
      <c r="F82" s="164"/>
    </row>
    <row r="83" spans="1:6" ht="58" x14ac:dyDescent="0.35">
      <c r="A83" s="180"/>
      <c r="B83" s="173"/>
      <c r="C83" s="191" t="str">
        <f>'3. Access Provider'!BG9</f>
        <v>(n)
Capitalised Cost of Access Expense Including any New Road Access Build Required
($ Excl. GST)</v>
      </c>
      <c r="D83" s="195" t="s">
        <v>112</v>
      </c>
      <c r="E83" s="191" t="s">
        <v>99</v>
      </c>
      <c r="F83" s="164"/>
    </row>
    <row r="84" spans="1:6" ht="43.5" x14ac:dyDescent="0.35">
      <c r="A84" s="180"/>
      <c r="B84" s="173"/>
      <c r="C84" s="191" t="str">
        <f>'3. Access Provider'!BH9</f>
        <v>(o)
Capitalised Cost of  Integration Expense
($ Excl. GST)</v>
      </c>
      <c r="D84" s="195" t="s">
        <v>113</v>
      </c>
      <c r="E84" s="191" t="s">
        <v>99</v>
      </c>
      <c r="F84" s="164"/>
    </row>
    <row r="85" spans="1:6" ht="58.5" thickBot="1" x14ac:dyDescent="0.4">
      <c r="A85" s="180"/>
      <c r="B85" s="173"/>
      <c r="C85" s="213" t="str">
        <f>'3. Access Provider'!BI9</f>
        <v xml:space="preserve">(p)
Contingency
($ Excl. GST)
</v>
      </c>
      <c r="D85" s="214" t="s">
        <v>114</v>
      </c>
      <c r="E85" s="213" t="s">
        <v>99</v>
      </c>
      <c r="F85" s="164"/>
    </row>
    <row r="86" spans="1:6" ht="47" x14ac:dyDescent="0.35">
      <c r="A86" s="181" t="str">
        <f>'3. Access Provider'!AT7</f>
        <v>Capitalised Construction and Operation Costs (Excluding GST)</v>
      </c>
      <c r="B86" s="172" t="str">
        <f>'3. Access Provider'!BJ8</f>
        <v>Capital Cost for the Operational Period (Excluding GST)</v>
      </c>
      <c r="C86" s="182" t="str">
        <f>'3. Access Provider'!BJ9</f>
        <v>(q)
Capitalised Cost of Backhaul Operating Expense
($ Excl. GST)</v>
      </c>
      <c r="D86" s="197" t="s">
        <v>115</v>
      </c>
      <c r="E86" s="182" t="s">
        <v>99</v>
      </c>
      <c r="F86" s="163"/>
    </row>
    <row r="87" spans="1:6" ht="43.5" x14ac:dyDescent="0.35">
      <c r="A87" s="180"/>
      <c r="B87" s="173"/>
      <c r="C87" s="191" t="str">
        <f>'3. Access Provider'!BK9</f>
        <v>(r)
Integration Costs 
($ Excl. GST)</v>
      </c>
      <c r="D87" s="195" t="s">
        <v>116</v>
      </c>
      <c r="E87" s="191" t="s">
        <v>99</v>
      </c>
      <c r="F87" s="164"/>
    </row>
    <row r="88" spans="1:6" ht="43.5" x14ac:dyDescent="0.35">
      <c r="A88" s="180"/>
      <c r="B88" s="173"/>
      <c r="C88" s="191" t="str">
        <f>'3. Access Provider'!BL9</f>
        <v>(s)
Spectrum 
($ Excl. GST)</v>
      </c>
      <c r="D88" s="195" t="s">
        <v>117</v>
      </c>
      <c r="E88" s="191" t="s">
        <v>99</v>
      </c>
      <c r="F88" s="164"/>
    </row>
    <row r="89" spans="1:6" ht="43.5" x14ac:dyDescent="0.35">
      <c r="A89" s="180"/>
      <c r="B89" s="173"/>
      <c r="C89" s="191" t="str">
        <f>'3. Access Provider'!BM9</f>
        <v>(t)
Access to Infrastructure Costs 
($ Excl. GST)</v>
      </c>
      <c r="D89" s="195" t="s">
        <v>118</v>
      </c>
      <c r="E89" s="191" t="s">
        <v>99</v>
      </c>
      <c r="F89" s="164"/>
    </row>
    <row r="90" spans="1:6" ht="58" x14ac:dyDescent="0.35">
      <c r="A90" s="180"/>
      <c r="B90" s="173"/>
      <c r="C90" s="191" t="str">
        <f>'3. Access Provider'!BN9</f>
        <v>(u)
Access to Core Network Cost 
(If applicable)
($ Excl. GST)</v>
      </c>
      <c r="D90" s="195" t="s">
        <v>119</v>
      </c>
      <c r="E90" s="191" t="s">
        <v>99</v>
      </c>
      <c r="F90" s="164"/>
    </row>
    <row r="91" spans="1:6" ht="43.5" x14ac:dyDescent="0.35">
      <c r="A91" s="180"/>
      <c r="B91" s="173"/>
      <c r="C91" s="191" t="str">
        <f>'3. Access Provider'!BO9</f>
        <v xml:space="preserve">(v)
Infrastructure Inspections and Maintenance Costs
($ Excl. GST) </v>
      </c>
      <c r="D91" s="195" t="s">
        <v>120</v>
      </c>
      <c r="E91" s="191" t="s">
        <v>99</v>
      </c>
      <c r="F91" s="164"/>
    </row>
    <row r="92" spans="1:6" ht="58" x14ac:dyDescent="0.35">
      <c r="A92" s="180"/>
      <c r="B92" s="173"/>
      <c r="C92" s="191" t="str">
        <f>'3. Access Provider'!BP9</f>
        <v xml:space="preserve">(w)
Core Network Inspection and Maintenance Costs
($ Excl. GST)
</v>
      </c>
      <c r="D92" s="195" t="s">
        <v>121</v>
      </c>
      <c r="E92" s="191" t="s">
        <v>99</v>
      </c>
      <c r="F92" s="164"/>
    </row>
    <row r="93" spans="1:6" ht="58.5" thickBot="1" x14ac:dyDescent="0.4">
      <c r="A93" s="180"/>
      <c r="B93" s="173"/>
      <c r="C93" s="168" t="str">
        <f>'3. Access Provider'!BQ9</f>
        <v>(x)
Contingency
($ Excl. GST)</v>
      </c>
      <c r="D93" s="166" t="s">
        <v>122</v>
      </c>
      <c r="E93" s="168" t="s">
        <v>99</v>
      </c>
      <c r="F93" s="164"/>
    </row>
    <row r="94" spans="1:6" ht="72.5" x14ac:dyDescent="0.35">
      <c r="A94" s="181" t="str">
        <f>'3. Access Provider'!AT7</f>
        <v>Capitalised Construction and Operation Costs (Excluding GST)</v>
      </c>
      <c r="B94" s="174" t="str">
        <f>'3. Access Provider'!BR8</f>
        <v>Capital Costs Total  (Excluding GST)</v>
      </c>
      <c r="C94" s="182" t="str">
        <f>'3. Access Provider'!BR9</f>
        <v>(y)
Sub Total Capital Cost of Proposed Solution Construction and Installation 
(a)+(b)+(c)+(d)+(e)+(f)+(g)+(h)+(i)+(j)+(k)+(l)+(m)+(n)+(o)+(p)
($ Excl. GST)</v>
      </c>
      <c r="D94" s="183" t="s">
        <v>123</v>
      </c>
      <c r="E94" s="184" t="s">
        <v>124</v>
      </c>
      <c r="F94" s="163"/>
    </row>
    <row r="95" spans="1:6" ht="72.5" x14ac:dyDescent="0.35">
      <c r="A95" s="180"/>
      <c r="B95" s="173"/>
      <c r="C95" s="191" t="str">
        <f>'3. Access Provider'!BS9</f>
        <v>(z)
Sub Total Capital Cost of Proposed Solution for the Operational Period
(q)+(r)+(s)+(t)+(u)+(v)+(w)+(x)
($ Excl. GST)</v>
      </c>
      <c r="D95" s="192" t="s">
        <v>125</v>
      </c>
      <c r="E95" s="193" t="s">
        <v>124</v>
      </c>
      <c r="F95" s="164"/>
    </row>
    <row r="96" spans="1:6" ht="73" thickBot="1" x14ac:dyDescent="0.4">
      <c r="A96" s="180"/>
      <c r="B96" s="173"/>
      <c r="C96" s="168" t="str">
        <f>'3. Access Provider'!BT9</f>
        <v>(aa)
Total Capital Cost of Proposed Solution Construction and Installation and the Operational Period
(y)+(z)
($ Excl. GST)</v>
      </c>
      <c r="D96" s="166" t="s">
        <v>126</v>
      </c>
      <c r="E96" s="168" t="s">
        <v>124</v>
      </c>
      <c r="F96" s="164"/>
    </row>
    <row r="97" spans="1:6" ht="47" x14ac:dyDescent="0.35">
      <c r="A97" s="181" t="str">
        <f>'3. Access Provider'!BU7</f>
        <v>Applicant and third party Co-Contributions</v>
      </c>
      <c r="B97" s="316" t="str">
        <f>'3. Access Provider'!BU8</f>
        <v>Co-contributions
 (Excluding GST)</v>
      </c>
      <c r="C97" s="318" t="str">
        <f>'3. Access Provider'!BU9</f>
        <v>(bb)
Access Provider's cash co-contributions ($)</v>
      </c>
      <c r="D97" s="197" t="s">
        <v>127</v>
      </c>
      <c r="E97" s="182" t="s">
        <v>99</v>
      </c>
      <c r="F97" s="163"/>
    </row>
    <row r="98" spans="1:6" ht="83.25" customHeight="1" x14ac:dyDescent="0.35">
      <c r="A98" s="180"/>
      <c r="B98" s="317"/>
      <c r="C98" s="319" t="str">
        <f>'3. Access Provider'!BV9</f>
        <v>(cc)
Third party cash co-contributions ($)
(Must not be equal to or Greater than 50 Percent of the Applicant's Co-contribution)</v>
      </c>
      <c r="D98" s="195" t="s">
        <v>128</v>
      </c>
      <c r="E98" s="191" t="s">
        <v>99</v>
      </c>
      <c r="F98" s="164"/>
    </row>
    <row r="99" spans="1:6" ht="72.5" x14ac:dyDescent="0.35">
      <c r="A99" s="180"/>
      <c r="B99" s="317"/>
      <c r="C99" s="319" t="str">
        <f>'3. Access Provider'!BW9</f>
        <v xml:space="preserve">(ee) 
Third party In-kind  Contributions 
(Provide Detailed Description of any in Kind Contributions)
</v>
      </c>
      <c r="D99" s="195" t="s">
        <v>129</v>
      </c>
      <c r="E99" s="191" t="s">
        <v>46</v>
      </c>
      <c r="F99" s="196">
        <v>200</v>
      </c>
    </row>
    <row r="100" spans="1:6" ht="75" customHeight="1" thickBot="1" x14ac:dyDescent="0.4">
      <c r="A100" s="180"/>
      <c r="B100" s="317"/>
      <c r="C100" s="320" t="str">
        <f>'3. Access Provider'!BX9</f>
        <v>(ff)
Total of All
Contributions
(bb)+(cc)
($ Excl. GST)</v>
      </c>
      <c r="D100" s="223" t="s">
        <v>130</v>
      </c>
      <c r="E100" s="224" t="s">
        <v>124</v>
      </c>
      <c r="F100" s="321"/>
    </row>
    <row r="101" spans="1:6" ht="116" x14ac:dyDescent="0.35">
      <c r="A101" s="181" t="str">
        <f>'3. Access Provider'!BY7</f>
        <v>Grant Amount (Access Provider)</v>
      </c>
      <c r="B101" s="174" t="str">
        <f>'3. Access Provider'!BY8</f>
        <v>Total Grant Amount Requested (Excluding GST)</v>
      </c>
      <c r="C101" s="182" t="str">
        <f>'3. Access Provider'!BY9</f>
        <v xml:space="preserve">(hh)
Total Grant Amount Requested 
Capital Infrastructure Costs of the Proposed Solution for Construction and Installation
($ Excl. GST)
</v>
      </c>
      <c r="D101" s="183" t="s">
        <v>131</v>
      </c>
      <c r="E101" s="184" t="s">
        <v>99</v>
      </c>
      <c r="F101" s="163"/>
    </row>
    <row r="102" spans="1:6" ht="101.5" x14ac:dyDescent="0.35">
      <c r="A102" s="180"/>
      <c r="B102" s="173"/>
      <c r="C102" s="191" t="str">
        <f>'3. Access Provider'!BZ9</f>
        <v xml:space="preserve">(ii)
Total Grant Amount Requested 
Capital Infrastructure Costs of the Proposed Solution for the Operational Period
($ Excl. GST)
</v>
      </c>
      <c r="D102" s="192" t="s">
        <v>132</v>
      </c>
      <c r="E102" s="193" t="s">
        <v>99</v>
      </c>
      <c r="F102" s="164"/>
    </row>
    <row r="103" spans="1:6" ht="87.5" thickBot="1" x14ac:dyDescent="0.4">
      <c r="A103" s="180"/>
      <c r="B103" s="173"/>
      <c r="C103" s="168" t="str">
        <f>'3. Access Provider'!CA9</f>
        <v xml:space="preserve">(jj)
Total Grant Amount Requested 
(hh)+(ii)
($ Excl. GST)
</v>
      </c>
      <c r="D103" s="166" t="s">
        <v>133</v>
      </c>
      <c r="E103" s="168" t="s">
        <v>124</v>
      </c>
      <c r="F103" s="164"/>
    </row>
    <row r="104" spans="1:6" ht="43.5" x14ac:dyDescent="0.35">
      <c r="A104" s="181" t="str">
        <f>'3. Access Provider'!CB7</f>
        <v>Construction Schedule Estimate</v>
      </c>
      <c r="B104" s="175" t="str">
        <f>'3. Access Provider'!CB8</f>
        <v xml:space="preserve">Time Frames for Each Task </v>
      </c>
      <c r="C104" s="198" t="str">
        <f>'3. Access Provider'!CB9</f>
        <v xml:space="preserve">Planned Date of Sight Acquisition Environment Design Completion (SAED)
</v>
      </c>
      <c r="D104" s="183" t="s">
        <v>134</v>
      </c>
      <c r="E104" s="184" t="s">
        <v>46</v>
      </c>
      <c r="F104" s="185">
        <v>10</v>
      </c>
    </row>
    <row r="105" spans="1:6" ht="43.5" x14ac:dyDescent="0.35">
      <c r="A105" s="180"/>
      <c r="B105" s="173"/>
      <c r="C105" s="199" t="str">
        <f>'3. Access Provider'!CC9</f>
        <v xml:space="preserve">Planned Date of Construction Completion
(Ready for service)
</v>
      </c>
      <c r="D105" s="192" t="s">
        <v>135</v>
      </c>
      <c r="E105" s="193" t="s">
        <v>46</v>
      </c>
      <c r="F105" s="194">
        <v>10</v>
      </c>
    </row>
    <row r="106" spans="1:6" ht="29" x14ac:dyDescent="0.35">
      <c r="A106" s="180"/>
      <c r="B106" s="173"/>
      <c r="C106" s="199" t="e">
        <f>'3. Access Provider'!#REF!</f>
        <v>#REF!</v>
      </c>
      <c r="D106" s="192" t="s">
        <v>136</v>
      </c>
      <c r="E106" s="193" t="s">
        <v>46</v>
      </c>
      <c r="F106" s="194">
        <v>30</v>
      </c>
    </row>
    <row r="107" spans="1:6" ht="29" x14ac:dyDescent="0.35">
      <c r="A107" s="180"/>
      <c r="B107" s="173"/>
      <c r="C107" s="168" t="e">
        <f>'3. Access Provider'!#REF!</f>
        <v>#REF!</v>
      </c>
      <c r="D107" s="166" t="s">
        <v>137</v>
      </c>
      <c r="E107" s="168" t="s">
        <v>46</v>
      </c>
      <c r="F107" s="164">
        <v>10</v>
      </c>
    </row>
    <row r="108" spans="1:6" ht="49" customHeight="1" x14ac:dyDescent="0.35"/>
    <row r="109" spans="1:6" x14ac:dyDescent="0.35"/>
    <row r="110" spans="1:6" x14ac:dyDescent="0.35"/>
    <row r="111" spans="1:6" x14ac:dyDescent="0.35"/>
    <row r="112" spans="1:6"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sheetData>
  <sheetProtection algorithmName="SHA-512" hashValue="wnKoArfXWoMGMeLktR4emlVoO8GOh5VlYHyqHqVj5qLNpupZDN1RoNfSEsCjloQKfULzK3vSPyUVXOXnaLqPxw==" saltValue="MtJQV2WdDjYjZiQVJAHbiw==" spinCount="100000" sheet="1" objects="1" scenarios="1"/>
  <mergeCells count="11">
    <mergeCell ref="A1:F1"/>
    <mergeCell ref="A4:C4"/>
    <mergeCell ref="A15:C15"/>
    <mergeCell ref="A17:C17"/>
    <mergeCell ref="A23:C23"/>
    <mergeCell ref="A6:C6"/>
    <mergeCell ref="A8:C8"/>
    <mergeCell ref="A10:C10"/>
    <mergeCell ref="A12:C13"/>
    <mergeCell ref="A19:C19"/>
    <mergeCell ref="A21:C21"/>
  </mergeCells>
  <phoneticPr fontId="28" type="noConversion"/>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3ECCF-3CD0-4EE2-8EB5-4C3DEC3364E4}">
  <sheetPr codeName="Sheet5">
    <pageSetUpPr fitToPage="1"/>
  </sheetPr>
  <dimension ref="A1:CC86"/>
  <sheetViews>
    <sheetView view="pageBreakPreview" zoomScale="85" zoomScaleNormal="100" zoomScaleSheetLayoutView="85" workbookViewId="0">
      <selection activeCell="G18" sqref="G18"/>
    </sheetView>
  </sheetViews>
  <sheetFormatPr defaultRowHeight="14.5" x14ac:dyDescent="0.35"/>
  <cols>
    <col min="1" max="81" width="30.7265625" customWidth="1"/>
  </cols>
  <sheetData>
    <row r="1" spans="1:81" s="1" customFormat="1" ht="54" customHeight="1" x14ac:dyDescent="0.35">
      <c r="A1" s="154"/>
      <c r="B1" s="9"/>
      <c r="C1" s="10"/>
      <c r="D1" s="10"/>
      <c r="E1" s="10"/>
      <c r="F1" s="10"/>
      <c r="G1" s="10"/>
      <c r="H1" s="10"/>
      <c r="I1" s="10"/>
      <c r="J1" s="10"/>
      <c r="K1" s="10"/>
      <c r="L1" s="10"/>
      <c r="M1" s="10"/>
      <c r="N1" s="10"/>
      <c r="O1" s="10"/>
      <c r="P1" s="229"/>
      <c r="Q1" s="229"/>
      <c r="R1" s="229"/>
      <c r="S1" s="229"/>
      <c r="T1" s="229"/>
      <c r="U1" s="229"/>
      <c r="V1" s="229"/>
      <c r="W1" s="229"/>
      <c r="X1" s="10"/>
      <c r="Y1" s="10"/>
      <c r="Z1" s="10"/>
      <c r="AA1" s="10"/>
      <c r="AB1" s="10"/>
      <c r="AC1" s="10"/>
      <c r="AD1" s="10"/>
      <c r="AE1" s="10"/>
      <c r="AF1" s="10"/>
      <c r="AG1" s="10"/>
      <c r="AH1" s="10"/>
      <c r="AI1" s="10"/>
      <c r="AJ1" s="10"/>
      <c r="AK1" s="10"/>
      <c r="AL1" s="10"/>
      <c r="AM1" s="9"/>
      <c r="AN1" s="9"/>
      <c r="AO1" s="9"/>
      <c r="AP1" s="9"/>
      <c r="AQ1" s="9"/>
      <c r="AR1" s="9"/>
      <c r="AS1" s="9"/>
      <c r="AT1" s="9"/>
      <c r="AU1" s="11"/>
      <c r="AV1" s="11"/>
      <c r="AW1" s="11"/>
      <c r="AX1" s="11"/>
      <c r="AY1" s="11"/>
      <c r="AZ1" s="11"/>
      <c r="BA1" s="11"/>
      <c r="BB1" s="11"/>
      <c r="BC1" s="9"/>
      <c r="BD1" s="9"/>
      <c r="BE1" s="9"/>
      <c r="BF1" s="12"/>
      <c r="BG1" s="12"/>
      <c r="BH1" s="13"/>
      <c r="BI1" s="13"/>
      <c r="BJ1" s="13"/>
      <c r="BK1" s="13"/>
      <c r="BL1" s="13"/>
      <c r="BM1" s="13"/>
      <c r="BN1" s="13"/>
      <c r="BO1" s="13"/>
      <c r="BP1" s="13"/>
      <c r="BQ1" s="13"/>
      <c r="BR1" s="13"/>
      <c r="BS1" s="13"/>
      <c r="BT1" s="13"/>
      <c r="BU1" s="13"/>
      <c r="BV1" s="13"/>
      <c r="BW1" s="13"/>
      <c r="BX1" s="13"/>
      <c r="BY1" s="13"/>
      <c r="BZ1" s="13"/>
      <c r="CA1" s="13"/>
      <c r="CB1" s="14"/>
      <c r="CC1" s="14"/>
    </row>
    <row r="2" spans="1:81" s="1" customFormat="1" ht="54" customHeight="1" x14ac:dyDescent="0.35">
      <c r="A2" s="155"/>
      <c r="B2" s="15"/>
      <c r="C2" s="135"/>
      <c r="D2" s="135"/>
      <c r="E2" s="135"/>
      <c r="F2" s="135"/>
      <c r="G2" s="135"/>
      <c r="H2" s="135"/>
      <c r="I2" s="135"/>
      <c r="J2" s="135"/>
      <c r="K2" s="135"/>
      <c r="L2" s="135"/>
      <c r="M2" s="135"/>
      <c r="N2" s="135"/>
      <c r="O2" s="135"/>
      <c r="P2" s="228"/>
      <c r="Q2" s="228"/>
      <c r="R2" s="228"/>
      <c r="S2" s="228"/>
      <c r="T2" s="228"/>
      <c r="U2" s="228"/>
      <c r="V2" s="228"/>
      <c r="W2" s="228"/>
      <c r="X2" s="135"/>
      <c r="Y2" s="135"/>
      <c r="Z2" s="135"/>
      <c r="AA2" s="135"/>
      <c r="AB2" s="135"/>
      <c r="AC2" s="135"/>
      <c r="AD2" s="135"/>
      <c r="AE2" s="135"/>
      <c r="AF2" s="135"/>
      <c r="AG2" s="135"/>
      <c r="AH2" s="135"/>
      <c r="AI2" s="135"/>
      <c r="AJ2" s="135"/>
      <c r="AK2" s="135"/>
      <c r="AL2" s="135"/>
      <c r="AM2" s="15"/>
      <c r="AN2" s="15"/>
      <c r="AO2" s="15"/>
      <c r="AP2" s="15"/>
      <c r="AQ2" s="15"/>
      <c r="AR2" s="15"/>
      <c r="AS2" s="15"/>
      <c r="AT2" s="15"/>
      <c r="AU2" s="136"/>
      <c r="AV2" s="136"/>
      <c r="AW2" s="136"/>
      <c r="AX2" s="136"/>
      <c r="AY2" s="136"/>
      <c r="AZ2" s="136"/>
      <c r="BA2" s="136"/>
      <c r="BB2" s="136"/>
      <c r="BC2" s="15"/>
      <c r="BD2" s="15"/>
      <c r="BE2" s="15"/>
      <c r="BF2" s="18"/>
      <c r="BG2" s="18"/>
      <c r="BH2" s="137"/>
      <c r="BI2" s="137"/>
      <c r="BJ2" s="137"/>
      <c r="BK2" s="137"/>
      <c r="BL2" s="137"/>
      <c r="BM2" s="137"/>
      <c r="BN2" s="137"/>
      <c r="BO2" s="137"/>
      <c r="BP2" s="137"/>
      <c r="BQ2" s="137"/>
      <c r="BR2" s="137"/>
      <c r="BS2" s="137"/>
      <c r="BT2" s="137"/>
      <c r="BU2" s="137"/>
      <c r="BV2" s="137"/>
      <c r="BW2" s="137"/>
      <c r="BX2" s="137"/>
      <c r="BY2" s="137"/>
      <c r="BZ2" s="137"/>
      <c r="CA2" s="137"/>
      <c r="CB2" s="138"/>
      <c r="CC2" s="138"/>
    </row>
    <row r="3" spans="1:81" s="1" customFormat="1" ht="54" customHeight="1" x14ac:dyDescent="0.35">
      <c r="A3" s="155"/>
      <c r="B3" s="15"/>
      <c r="C3" s="249" t="s">
        <v>20</v>
      </c>
      <c r="D3" s="249"/>
      <c r="E3" s="249"/>
      <c r="F3" s="249"/>
      <c r="G3" s="242"/>
      <c r="H3" s="242"/>
      <c r="I3" s="242"/>
      <c r="J3" s="242"/>
      <c r="K3" s="242"/>
      <c r="L3" s="242"/>
      <c r="M3" s="242"/>
      <c r="N3" s="242"/>
      <c r="O3" s="242"/>
      <c r="P3" s="242"/>
      <c r="Q3" s="242"/>
      <c r="R3" s="242"/>
      <c r="S3" s="242"/>
      <c r="T3" s="242"/>
      <c r="U3" s="242"/>
      <c r="V3" s="242"/>
      <c r="W3" s="242"/>
      <c r="X3" s="242"/>
      <c r="Y3" s="242"/>
      <c r="Z3" s="242"/>
      <c r="AA3" s="272"/>
      <c r="AB3" s="272"/>
      <c r="AC3" s="272"/>
      <c r="AD3" s="272"/>
      <c r="AE3" s="272"/>
      <c r="AF3" s="15"/>
      <c r="AG3" s="15"/>
      <c r="AH3" s="15"/>
      <c r="AI3" s="272"/>
      <c r="AJ3" s="272"/>
      <c r="AK3" s="272"/>
      <c r="AL3" s="15"/>
      <c r="AM3" s="15"/>
      <c r="AN3" s="15"/>
      <c r="AO3" s="15"/>
      <c r="AP3" s="15"/>
      <c r="AQ3" s="15"/>
      <c r="AR3" s="15"/>
      <c r="AS3" s="15"/>
      <c r="AT3" s="16"/>
      <c r="AU3" s="24"/>
      <c r="AV3" s="17"/>
      <c r="AW3" s="17"/>
      <c r="AX3" s="17"/>
      <c r="AY3" s="17"/>
      <c r="AZ3" s="17"/>
      <c r="BA3" s="17"/>
      <c r="BB3" s="17"/>
      <c r="BC3" s="15"/>
      <c r="BD3" s="15"/>
      <c r="BE3" s="15"/>
      <c r="BF3" s="18"/>
      <c r="BG3" s="18"/>
      <c r="BH3" s="19"/>
      <c r="BI3" s="19"/>
      <c r="BJ3" s="19"/>
      <c r="BK3" s="19"/>
      <c r="BL3" s="19"/>
      <c r="BM3" s="19"/>
      <c r="BN3" s="19"/>
      <c r="BO3" s="19"/>
      <c r="BP3" s="19"/>
      <c r="BQ3" s="19"/>
      <c r="BR3" s="19"/>
      <c r="BS3" s="19"/>
      <c r="BT3" s="19"/>
      <c r="BU3" s="19"/>
      <c r="BV3" s="19"/>
      <c r="BW3" s="19"/>
      <c r="BX3" s="19"/>
      <c r="BY3" s="19"/>
      <c r="BZ3" s="19"/>
      <c r="CA3" s="19"/>
      <c r="CB3" s="21"/>
      <c r="CC3" s="21"/>
    </row>
    <row r="4" spans="1:81" s="1" customFormat="1" ht="54" customHeight="1" x14ac:dyDescent="0.35">
      <c r="A4" s="155"/>
      <c r="B4" s="15"/>
      <c r="C4" s="256" t="s">
        <v>138</v>
      </c>
      <c r="D4" s="251"/>
      <c r="E4" s="252"/>
      <c r="F4" s="370"/>
      <c r="G4" s="265"/>
      <c r="H4" s="265"/>
      <c r="I4" s="265"/>
      <c r="J4" s="15"/>
      <c r="K4" s="15"/>
      <c r="L4" s="15"/>
      <c r="M4" s="15"/>
      <c r="N4" s="15"/>
      <c r="O4" s="15"/>
      <c r="P4" s="22"/>
      <c r="Q4" s="22"/>
      <c r="R4" s="22"/>
      <c r="S4" s="15"/>
      <c r="T4" s="15"/>
      <c r="U4" s="15"/>
      <c r="V4" s="15"/>
      <c r="W4" s="15"/>
      <c r="X4" s="148" t="s">
        <v>139</v>
      </c>
      <c r="Y4" s="148"/>
      <c r="Z4" s="148"/>
      <c r="AA4" s="273"/>
      <c r="AB4" s="273"/>
      <c r="AC4" s="273"/>
      <c r="AD4" s="273"/>
      <c r="AE4" s="273"/>
      <c r="AF4" s="15"/>
      <c r="AG4" s="15"/>
      <c r="AH4" s="15"/>
      <c r="AI4" s="273"/>
      <c r="AJ4" s="273"/>
      <c r="AK4" s="273"/>
      <c r="AL4" s="15"/>
      <c r="AM4" s="15"/>
      <c r="AN4" s="15"/>
      <c r="AO4" s="15"/>
      <c r="AP4" s="15"/>
      <c r="AQ4" s="15"/>
      <c r="AR4" s="15"/>
      <c r="AS4" s="15"/>
      <c r="AT4" s="23"/>
      <c r="AU4" s="400"/>
      <c r="AV4" s="400"/>
      <c r="AW4" s="400"/>
      <c r="AX4" s="400"/>
      <c r="AY4" s="400"/>
      <c r="AZ4" s="400"/>
      <c r="BA4" s="400"/>
      <c r="BB4" s="400"/>
      <c r="BC4" s="15"/>
      <c r="BD4" s="15"/>
      <c r="BE4" s="15"/>
      <c r="BF4" s="18"/>
      <c r="BG4" s="18"/>
      <c r="BH4" s="18"/>
      <c r="BI4" s="18"/>
      <c r="BJ4" s="19"/>
      <c r="BK4" s="19"/>
      <c r="BL4" s="19"/>
      <c r="BM4" s="19"/>
      <c r="BN4" s="19"/>
      <c r="BO4" s="19"/>
      <c r="BP4" s="19"/>
      <c r="BQ4" s="19"/>
      <c r="BR4" s="19"/>
      <c r="BS4" s="19"/>
      <c r="BT4" s="19"/>
      <c r="BU4" s="19"/>
      <c r="BV4" s="19"/>
      <c r="BW4" s="19"/>
      <c r="BX4" s="19"/>
      <c r="BY4" s="19"/>
      <c r="BZ4" s="19"/>
      <c r="CA4" s="19"/>
      <c r="CB4" s="21"/>
      <c r="CC4" s="21"/>
    </row>
    <row r="5" spans="1:81" s="1" customFormat="1" ht="54" customHeight="1" x14ac:dyDescent="0.35">
      <c r="A5" s="155"/>
      <c r="B5" s="15"/>
      <c r="C5" s="253"/>
      <c r="D5" s="253"/>
      <c r="E5" s="253"/>
      <c r="F5" s="253"/>
      <c r="G5" s="253"/>
      <c r="H5" s="253"/>
      <c r="I5" s="253"/>
      <c r="J5" s="15"/>
      <c r="K5" s="15"/>
      <c r="L5" s="15"/>
      <c r="M5" s="15"/>
      <c r="N5" s="15"/>
      <c r="O5" s="15"/>
      <c r="P5" s="22"/>
      <c r="Q5" s="22"/>
      <c r="R5" s="22"/>
      <c r="S5" s="15"/>
      <c r="T5" s="15"/>
      <c r="U5" s="15"/>
      <c r="V5" s="15"/>
      <c r="W5" s="15"/>
      <c r="X5" s="274"/>
      <c r="Y5" s="274"/>
      <c r="Z5" s="274"/>
      <c r="AA5" s="273"/>
      <c r="AB5" s="273"/>
      <c r="AC5" s="273"/>
      <c r="AD5" s="273"/>
      <c r="AE5" s="273"/>
      <c r="AF5" s="15"/>
      <c r="AG5" s="15"/>
      <c r="AH5" s="15"/>
      <c r="AI5" s="273"/>
      <c r="AJ5" s="273"/>
      <c r="AK5" s="273"/>
      <c r="AL5" s="15"/>
      <c r="AM5" s="15"/>
      <c r="AN5" s="15"/>
      <c r="AO5" s="15"/>
      <c r="AP5" s="15"/>
      <c r="AQ5" s="15"/>
      <c r="AR5" s="15"/>
      <c r="AS5" s="15"/>
      <c r="AT5" s="23"/>
      <c r="AU5" s="243"/>
      <c r="AV5" s="243"/>
      <c r="AW5" s="243"/>
      <c r="AX5" s="243"/>
      <c r="AY5" s="243"/>
      <c r="AZ5" s="243"/>
      <c r="BA5" s="243"/>
      <c r="BB5" s="243"/>
      <c r="BC5" s="15"/>
      <c r="BD5" s="15"/>
      <c r="BE5" s="15"/>
      <c r="BF5" s="18"/>
      <c r="BG5" s="18"/>
      <c r="BH5" s="18"/>
      <c r="BI5" s="18"/>
      <c r="BJ5" s="19"/>
      <c r="BK5" s="19"/>
      <c r="BL5" s="19"/>
      <c r="BM5" s="19"/>
      <c r="BN5" s="19"/>
      <c r="BO5" s="19"/>
      <c r="BP5" s="19"/>
      <c r="BQ5" s="19"/>
      <c r="BR5" s="19"/>
      <c r="BS5" s="19"/>
      <c r="BT5" s="19"/>
      <c r="BU5" s="19"/>
      <c r="BV5" s="19"/>
      <c r="BW5" s="19"/>
      <c r="BX5" s="19"/>
      <c r="BY5" s="19"/>
      <c r="BZ5" s="19"/>
      <c r="CA5" s="19"/>
      <c r="CB5" s="21"/>
      <c r="CC5" s="21"/>
    </row>
    <row r="6" spans="1:81" s="1" customFormat="1" ht="54" customHeight="1" thickBot="1" x14ac:dyDescent="0.4">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1"/>
      <c r="BD6" s="152"/>
      <c r="BE6" s="150"/>
      <c r="BF6" s="150"/>
      <c r="BG6" s="151"/>
      <c r="BH6" s="151"/>
      <c r="BI6" s="151"/>
      <c r="BJ6" s="151"/>
      <c r="BK6" s="151"/>
      <c r="BL6" s="151"/>
      <c r="BM6" s="151"/>
      <c r="BN6" s="151"/>
      <c r="BO6" s="151"/>
      <c r="BP6" s="151"/>
      <c r="BQ6" s="151"/>
      <c r="BR6" s="151"/>
      <c r="BS6" s="151"/>
      <c r="BT6" s="151"/>
      <c r="BU6" s="151"/>
      <c r="BV6" s="151"/>
      <c r="BW6" s="151"/>
      <c r="BX6" s="151"/>
      <c r="BY6" s="151"/>
      <c r="BZ6" s="151"/>
      <c r="CA6" s="151"/>
      <c r="CB6" s="153"/>
      <c r="CC6" s="153"/>
    </row>
    <row r="7" spans="1:81" ht="54.75" customHeight="1" thickBot="1" x14ac:dyDescent="0.4">
      <c r="A7" s="411" t="s">
        <v>140</v>
      </c>
      <c r="B7" s="412"/>
      <c r="C7" s="413" t="s">
        <v>141</v>
      </c>
      <c r="D7" s="414"/>
      <c r="E7" s="414"/>
      <c r="F7" s="414"/>
      <c r="G7" s="414"/>
      <c r="H7" s="414"/>
      <c r="I7" s="415"/>
      <c r="J7" s="422" t="s">
        <v>142</v>
      </c>
      <c r="K7" s="423"/>
      <c r="L7" s="423"/>
      <c r="M7" s="423"/>
      <c r="N7" s="423"/>
      <c r="O7" s="423"/>
      <c r="P7" s="423"/>
      <c r="Q7" s="423"/>
      <c r="R7" s="423"/>
      <c r="S7" s="423"/>
      <c r="T7" s="423"/>
      <c r="U7" s="423"/>
      <c r="V7" s="423"/>
      <c r="W7" s="423"/>
      <c r="X7" s="423"/>
      <c r="Y7" s="423"/>
      <c r="Z7" s="423"/>
      <c r="AA7" s="423"/>
      <c r="AB7" s="423"/>
      <c r="AC7" s="423"/>
      <c r="AD7" s="423"/>
      <c r="AE7" s="424"/>
      <c r="AF7" s="413" t="s">
        <v>143</v>
      </c>
      <c r="AG7" s="414"/>
      <c r="AH7" s="415"/>
      <c r="AI7" s="405" t="s">
        <v>144</v>
      </c>
      <c r="AJ7" s="406"/>
      <c r="AK7" s="406"/>
      <c r="AL7" s="406"/>
      <c r="AM7" s="406"/>
      <c r="AN7" s="406"/>
      <c r="AO7" s="406"/>
      <c r="AP7" s="406"/>
      <c r="AQ7" s="406"/>
      <c r="AR7" s="406"/>
      <c r="AS7" s="407"/>
      <c r="AT7" s="401" t="s">
        <v>145</v>
      </c>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394" t="s">
        <v>146</v>
      </c>
      <c r="BV7" s="395"/>
      <c r="BW7" s="395"/>
      <c r="BX7" s="396"/>
      <c r="BY7" s="387" t="s">
        <v>147</v>
      </c>
      <c r="BZ7" s="388"/>
      <c r="CA7" s="389"/>
      <c r="CB7" s="385" t="s">
        <v>148</v>
      </c>
      <c r="CC7" s="386"/>
    </row>
    <row r="8" spans="1:81" s="26" customFormat="1" ht="75" customHeight="1" thickBot="1" x14ac:dyDescent="0.5">
      <c r="A8" s="202" t="s">
        <v>149</v>
      </c>
      <c r="B8" s="203" t="s">
        <v>150</v>
      </c>
      <c r="C8" s="416" t="s">
        <v>151</v>
      </c>
      <c r="D8" s="417"/>
      <c r="E8" s="417"/>
      <c r="F8" s="417"/>
      <c r="G8" s="417"/>
      <c r="H8" s="417"/>
      <c r="I8" s="418"/>
      <c r="J8" s="425" t="s">
        <v>152</v>
      </c>
      <c r="K8" s="426"/>
      <c r="L8" s="426"/>
      <c r="M8" s="426"/>
      <c r="N8" s="426"/>
      <c r="O8" s="426"/>
      <c r="P8" s="426"/>
      <c r="Q8" s="426"/>
      <c r="R8" s="426"/>
      <c r="S8" s="426"/>
      <c r="T8" s="426"/>
      <c r="U8" s="426"/>
      <c r="V8" s="426"/>
      <c r="W8" s="426"/>
      <c r="X8" s="426"/>
      <c r="Y8" s="426"/>
      <c r="Z8" s="426"/>
      <c r="AA8" s="426"/>
      <c r="AB8" s="426"/>
      <c r="AC8" s="426"/>
      <c r="AD8" s="426"/>
      <c r="AE8" s="427"/>
      <c r="AF8" s="419" t="s">
        <v>153</v>
      </c>
      <c r="AG8" s="420"/>
      <c r="AH8" s="421"/>
      <c r="AI8" s="408" t="s">
        <v>154</v>
      </c>
      <c r="AJ8" s="409"/>
      <c r="AK8" s="409"/>
      <c r="AL8" s="409"/>
      <c r="AM8" s="409"/>
      <c r="AN8" s="409"/>
      <c r="AO8" s="409"/>
      <c r="AP8" s="409"/>
      <c r="AQ8" s="409"/>
      <c r="AR8" s="409"/>
      <c r="AS8" s="410"/>
      <c r="AT8" s="403" t="s">
        <v>155</v>
      </c>
      <c r="AU8" s="403"/>
      <c r="AV8" s="403"/>
      <c r="AW8" s="403"/>
      <c r="AX8" s="403"/>
      <c r="AY8" s="403"/>
      <c r="AZ8" s="403"/>
      <c r="BA8" s="403"/>
      <c r="BB8" s="403"/>
      <c r="BC8" s="403"/>
      <c r="BD8" s="403"/>
      <c r="BE8" s="403"/>
      <c r="BF8" s="403"/>
      <c r="BG8" s="403"/>
      <c r="BH8" s="403"/>
      <c r="BI8" s="404"/>
      <c r="BJ8" s="402" t="s">
        <v>156</v>
      </c>
      <c r="BK8" s="403"/>
      <c r="BL8" s="403"/>
      <c r="BM8" s="403"/>
      <c r="BN8" s="403"/>
      <c r="BO8" s="403"/>
      <c r="BP8" s="403"/>
      <c r="BQ8" s="404"/>
      <c r="BR8" s="402" t="s">
        <v>157</v>
      </c>
      <c r="BS8" s="403"/>
      <c r="BT8" s="404"/>
      <c r="BU8" s="240" t="s">
        <v>158</v>
      </c>
      <c r="BV8" s="397" t="s">
        <v>159</v>
      </c>
      <c r="BW8" s="398"/>
      <c r="BX8" s="399"/>
      <c r="BY8" s="392" t="s">
        <v>160</v>
      </c>
      <c r="BZ8" s="392"/>
      <c r="CA8" s="393"/>
      <c r="CB8" s="390" t="s">
        <v>161</v>
      </c>
      <c r="CC8" s="391"/>
    </row>
    <row r="9" spans="1:81" s="352" customFormat="1" ht="131" customHeight="1" x14ac:dyDescent="0.35">
      <c r="A9" s="322" t="s">
        <v>162</v>
      </c>
      <c r="B9" s="323" t="s">
        <v>163</v>
      </c>
      <c r="C9" s="324" t="s">
        <v>164</v>
      </c>
      <c r="D9" s="325" t="s">
        <v>165</v>
      </c>
      <c r="E9" s="325" t="s">
        <v>166</v>
      </c>
      <c r="F9" s="325" t="s">
        <v>167</v>
      </c>
      <c r="G9" s="325" t="s">
        <v>168</v>
      </c>
      <c r="H9" s="325" t="s">
        <v>169</v>
      </c>
      <c r="I9" s="326" t="s">
        <v>170</v>
      </c>
      <c r="J9" s="327" t="s">
        <v>171</v>
      </c>
      <c r="K9" s="328" t="s">
        <v>172</v>
      </c>
      <c r="L9" s="328" t="s">
        <v>173</v>
      </c>
      <c r="M9" s="328" t="s">
        <v>174</v>
      </c>
      <c r="N9" s="328" t="s">
        <v>175</v>
      </c>
      <c r="O9" s="328" t="s">
        <v>176</v>
      </c>
      <c r="P9" s="328" t="s">
        <v>177</v>
      </c>
      <c r="Q9" s="328" t="s">
        <v>178</v>
      </c>
      <c r="R9" s="328" t="s">
        <v>179</v>
      </c>
      <c r="S9" s="329" t="s">
        <v>180</v>
      </c>
      <c r="T9" s="328" t="s">
        <v>181</v>
      </c>
      <c r="U9" s="328" t="s">
        <v>182</v>
      </c>
      <c r="V9" s="328" t="s">
        <v>183</v>
      </c>
      <c r="W9" s="328" t="s">
        <v>184</v>
      </c>
      <c r="X9" s="328" t="s">
        <v>185</v>
      </c>
      <c r="Y9" s="328" t="s">
        <v>186</v>
      </c>
      <c r="Z9" s="328" t="s">
        <v>187</v>
      </c>
      <c r="AA9" s="328" t="s">
        <v>188</v>
      </c>
      <c r="AB9" s="328" t="s">
        <v>189</v>
      </c>
      <c r="AC9" s="328" t="s">
        <v>190</v>
      </c>
      <c r="AD9" s="328" t="s">
        <v>191</v>
      </c>
      <c r="AE9" s="330" t="s">
        <v>192</v>
      </c>
      <c r="AF9" s="324" t="s">
        <v>193</v>
      </c>
      <c r="AG9" s="325" t="s">
        <v>194</v>
      </c>
      <c r="AH9" s="331" t="s">
        <v>195</v>
      </c>
      <c r="AI9" s="332" t="s">
        <v>196</v>
      </c>
      <c r="AJ9" s="333" t="s">
        <v>197</v>
      </c>
      <c r="AK9" s="333" t="s">
        <v>198</v>
      </c>
      <c r="AL9" s="333" t="s">
        <v>199</v>
      </c>
      <c r="AM9" s="333" t="s">
        <v>200</v>
      </c>
      <c r="AN9" s="333" t="s">
        <v>630</v>
      </c>
      <c r="AO9" s="369" t="s">
        <v>1216</v>
      </c>
      <c r="AP9" s="334" t="s">
        <v>201</v>
      </c>
      <c r="AQ9" s="333" t="s">
        <v>1218</v>
      </c>
      <c r="AR9" s="333" t="s">
        <v>1219</v>
      </c>
      <c r="AS9" s="335" t="s">
        <v>202</v>
      </c>
      <c r="AT9" s="336" t="s">
        <v>203</v>
      </c>
      <c r="AU9" s="337" t="s">
        <v>204</v>
      </c>
      <c r="AV9" s="337" t="s">
        <v>205</v>
      </c>
      <c r="AW9" s="337" t="s">
        <v>206</v>
      </c>
      <c r="AX9" s="337" t="s">
        <v>207</v>
      </c>
      <c r="AY9" s="337" t="s">
        <v>208</v>
      </c>
      <c r="AZ9" s="337" t="s">
        <v>209</v>
      </c>
      <c r="BA9" s="337" t="s">
        <v>210</v>
      </c>
      <c r="BB9" s="337" t="s">
        <v>211</v>
      </c>
      <c r="BC9" s="337" t="s">
        <v>212</v>
      </c>
      <c r="BD9" s="337" t="s">
        <v>213</v>
      </c>
      <c r="BE9" s="338" t="s">
        <v>214</v>
      </c>
      <c r="BF9" s="339" t="s">
        <v>215</v>
      </c>
      <c r="BG9" s="339" t="s">
        <v>216</v>
      </c>
      <c r="BH9" s="339" t="s">
        <v>217</v>
      </c>
      <c r="BI9" s="340" t="s">
        <v>218</v>
      </c>
      <c r="BJ9" s="341" t="s">
        <v>219</v>
      </c>
      <c r="BK9" s="339" t="s">
        <v>220</v>
      </c>
      <c r="BL9" s="339" t="s">
        <v>221</v>
      </c>
      <c r="BM9" s="339" t="s">
        <v>222</v>
      </c>
      <c r="BN9" s="339" t="s">
        <v>223</v>
      </c>
      <c r="BO9" s="339" t="s">
        <v>224</v>
      </c>
      <c r="BP9" s="339" t="s">
        <v>225</v>
      </c>
      <c r="BQ9" s="340" t="s">
        <v>226</v>
      </c>
      <c r="BR9" s="341" t="s">
        <v>227</v>
      </c>
      <c r="BS9" s="339" t="s">
        <v>228</v>
      </c>
      <c r="BT9" s="342" t="s">
        <v>229</v>
      </c>
      <c r="BU9" s="343" t="s">
        <v>230</v>
      </c>
      <c r="BV9" s="344" t="s">
        <v>231</v>
      </c>
      <c r="BW9" s="345" t="s">
        <v>232</v>
      </c>
      <c r="BX9" s="346" t="s">
        <v>233</v>
      </c>
      <c r="BY9" s="347" t="s">
        <v>234</v>
      </c>
      <c r="BZ9" s="348" t="s">
        <v>235</v>
      </c>
      <c r="CA9" s="349" t="s">
        <v>236</v>
      </c>
      <c r="CB9" s="350" t="s">
        <v>237</v>
      </c>
      <c r="CC9" s="351" t="s">
        <v>238</v>
      </c>
    </row>
    <row r="10" spans="1:81" s="216" customFormat="1" ht="174" x14ac:dyDescent="0.35">
      <c r="A10" s="217" t="str">
        <f>'2. Instruction Sheet '!D27</f>
        <v>The asset identifier should be the Access Provider organisation's acronym followed by a numerical identifier (e.g., DRNSW-001).  
For mobile coverage solutions that form part of a cluster solution,  the asset identifier should be structured as follows - asset identifier followed by a alphabetical letter (e.g., DRNSW-001-A).
All vacant rows should be deleted prior to submission.</v>
      </c>
      <c r="B10" s="217" t="str">
        <f>'2. Instruction Sheet '!D28</f>
        <v>Select the proposed solution's active sharing type from the drop down list. If 'Other' is selected, please describe the proposed solution's active sharing type.</v>
      </c>
      <c r="C10" s="217" t="str">
        <f>'2. Instruction Sheet '!D29</f>
        <v xml:space="preserve">Insert the name of the site where the proposed solution will be located. For example Mount Rushmore, Four Acres, Smith Farm, Pegs Road, etc. 
</v>
      </c>
      <c r="D10" s="217" t="str">
        <f>'2. Instruction Sheet '!D30</f>
        <v xml:space="preserve">Provide the address of the property where the proposed solution will be located. If the proposed solution's final location is still being determined, please provide a best estimate.   
</v>
      </c>
      <c r="E10" s="217" t="str">
        <f>'2. Instruction Sheet '!D31</f>
        <v>Insert coordinates specifying the estimated position of the proposed solution using the Geocentric Datum of Australia 1994 (GDA94).</v>
      </c>
      <c r="F10" s="217" t="str">
        <f>'2. Instruction Sheet '!D32</f>
        <v>Insert the postcode of the proposed solution's site address.</v>
      </c>
      <c r="G10" s="217" t="str">
        <f>'2. Instruction Sheet '!D33</f>
        <v xml:space="preserve">Select the Local Government Area that the proposed solution will be located in from the drop down list. </v>
      </c>
      <c r="H10" s="217" t="str">
        <f>'2. Instruction Sheet '!D34</f>
        <v xml:space="preserve">The State Electorate will automatically populate  based on the Local Government Area selected in the prior column.  </v>
      </c>
      <c r="I10" s="217" t="str">
        <f>'2. Instruction Sheet '!D35</f>
        <v xml:space="preserve">The NSW Region will automatically populate  based on the Local Government Area selected in the prior column.  </v>
      </c>
      <c r="J10" s="217" t="str">
        <f>'2. Instruction Sheet '!D37</f>
        <v>If 'Yes', please identify the relevant funding program.</v>
      </c>
      <c r="K10" s="217" t="str">
        <f>'2. Instruction Sheet '!D38</f>
        <v>Please specify.</v>
      </c>
      <c r="L10" s="217" t="str">
        <f>'2. Instruction Sheet '!D39</f>
        <v xml:space="preserve">Please specify. </v>
      </c>
      <c r="M10" s="217" t="str">
        <f>'2. Instruction Sheet '!D40</f>
        <v xml:space="preserve">Please select from the drop down list. </v>
      </c>
      <c r="N10" s="217" t="str">
        <f>'2. Instruction Sheet '!D41</f>
        <v xml:space="preserve">Only populate if  'Existing ' Site was selected in the previous column. 
Insert the unique number identifier for the mobile site from the Radio Frequency National Site Archive (RFNSA) </v>
      </c>
      <c r="O10" s="217" t="str">
        <f>'2. Instruction Sheet '!D42</f>
        <v xml:space="preserve">Select the site/land asset owner from the drop down list. If 'Other' please provide the details of the Site Asset Owner or the Land Asset Owner. </v>
      </c>
      <c r="P10" s="217" t="str">
        <f>'2. Instruction Sheet '!D43</f>
        <v xml:space="preserve">Please select if land owner consent is required from the drop down list. </v>
      </c>
      <c r="Q10" s="217" t="str">
        <f>'2. Instruction Sheet '!D44</f>
        <v>Please select the tower type from the drop down list. If 'Other' please provide a description of the tower type.</v>
      </c>
      <c r="R10" s="217" t="str">
        <f>'2. Instruction Sheet '!D45</f>
        <v>Identify the above ground height of the tower in metres.</v>
      </c>
      <c r="S10" s="217" t="str">
        <f>'2. Instruction Sheet '!D46</f>
        <v>Identify the above ground height of the proposed solution's aerial in metres.</v>
      </c>
      <c r="T10" s="217" t="str">
        <f>'2. Instruction Sheet '!D47</f>
        <v>Identify and calculate the combined Mobile Radio Bandwidth rate of data  in dBm for the solution.</v>
      </c>
      <c r="U10" s="217" t="str">
        <f>'2. Instruction Sheet '!D48</f>
        <v>Calculate and provide the proposed cell edge handheld end-user throughput (DL/UL) during the busy hour for the proposed coverage provided by the solution at the RFS date.</v>
      </c>
      <c r="V10" s="217" t="str">
        <f>'2. Instruction Sheet '!D49</f>
        <v>Identify the generation of technology to be provided by the proposed solution (e.g., 4G and/or 5G)?</v>
      </c>
      <c r="W10" s="217" t="str">
        <f>'2. Instruction Sheet '!D50</f>
        <v>Identify the spectrum band and frequency (MHz)</v>
      </c>
      <c r="X10" s="217" t="str">
        <f>'2. Instruction Sheet '!D51</f>
        <v xml:space="preserve">Identify the proposed solution's aerial type </v>
      </c>
      <c r="Y10" s="217" t="str">
        <f>'2. Instruction Sheet '!D52</f>
        <v>Identify the number of hours the battery backup that will support the site in the event of loss of power to the site.  If less than 12 hours of battery back up is proposed please provide a detailed explanation in the Application form.</v>
      </c>
      <c r="Z10" s="217" t="str">
        <f>'2. Instruction Sheet '!D53</f>
        <v xml:space="preserve">Identify the type of backhaul to be used by the proposed solution. </v>
      </c>
      <c r="AA10" s="217" t="str">
        <f>'2. Instruction Sheet '!D54</f>
        <v>Identify the number of Microwave Backhaul Hops required.</v>
      </c>
      <c r="AB10" s="217" t="str">
        <f>'2. Instruction Sheet '!D55</f>
        <v xml:space="preserve">In an ideal radio state when all radio resources are operating without fault or mistake calculate the peak data rate in mbps for the proposed solution. </v>
      </c>
      <c r="AC10" s="217" t="str">
        <f>'2. Instruction Sheet '!D56</f>
        <v xml:space="preserve">Please provide a short description of any additional service offerings proposed (if applicable), providing a detailed rationale in the Application Form. </v>
      </c>
      <c r="AD10" s="217" t="str">
        <f>'2. Instruction Sheet '!D57</f>
        <v xml:space="preserve">Please provide short description of any additional resilience and/or hardening measures proposed (if applicable), providing a detailed rationale in the Application Form. </v>
      </c>
      <c r="AE10" s="217" t="str">
        <f>'2. Instruction Sheet '!D58</f>
        <v xml:space="preserve">Please provide any further information on the equipment and/or other operational features  of the proposed solution (if applicable). </v>
      </c>
      <c r="AF10" s="217" t="str">
        <f>'2. Instruction Sheet '!D36</f>
        <v xml:space="preserve">Select the proposed solution's  area of primary coverage benefit from the drop down list. If 'Other' is selected, please describe the proposed solution's area of primary coverage benefit. </v>
      </c>
      <c r="AG10" s="217" t="s">
        <v>239</v>
      </c>
      <c r="AH10" s="217" t="s">
        <v>240</v>
      </c>
      <c r="AI10" s="313" t="str">
        <f>'2. Instruction Sheet '!D59</f>
        <v>The number of natural disaster declarations issued will automatically populated based on the Local Government Area selected in the prior column. Data sourced from the above weblink.</v>
      </c>
      <c r="AJ10" s="313" t="str">
        <f>'2. Instruction Sheet '!D60</f>
        <v xml:space="preserve">Use the Australian Government Department of Primary Industry, Science, Energy and Resources,   Geoscape Geocoded National Address File (G-NAF) data base to identify the number of residential premises predicted to benefit from new handheld coverage provided by the proposed solution. </v>
      </c>
      <c r="AK10" s="313" t="str">
        <f>'2. Instruction Sheet '!D61</f>
        <v xml:space="preserve">Use the Australian Government Department of Primary Industry, Science, Energy and Resources,   Geoscape Geocoded National Address File (G-NAF) data base to identify the number of residential premises predicted to benefit from overlapping handheld coverage provided by the proposed solution. </v>
      </c>
      <c r="AL10" s="313" t="str">
        <f>'2. Instruction Sheet '!D62</f>
        <v xml:space="preserve">Use the Australian Government Department of Primary Industry, Science, Energy and Resources,   Geoscape Geocoded National Address File (G-NAF) data base identify the number of non-residential premises predicted to benefit from new handheld coverage provided by the proposed solution. </v>
      </c>
      <c r="AM10" s="313" t="str">
        <f>'2. Instruction Sheet '!D63</f>
        <v xml:space="preserve">Use the Australian Government Department of Primary Industry, Science, Energy and Resources,   Geoscape Geocoded National Address File (G-NAF) data base to identify the number of non-residential premises predicted to benefit from overlapping handheld coverage provided by the proposed solution. </v>
      </c>
      <c r="AN10" s="313" t="str">
        <f>'2. Instruction Sheet '!D64</f>
        <v>The Local Government Area's relative socio-economic advantages and disadvantages will automatically populate  based on the Local Government Area selected in the prior column.  Data sourced from the ABS SEIFA scores.</v>
      </c>
      <c r="AO10" s="313" t="str">
        <f>'2. Instruction Sheet '!D65</f>
        <v>The Local Government Area's Australian Digital Inclusion Index score will automatically populate  based on the Local Government Area selected in the prior column.  Data sourced from the above weblink.</v>
      </c>
      <c r="AP10" s="313" t="str">
        <f>'2. Instruction Sheet '!D66</f>
        <v xml:space="preserve">Please specify the kilometres of National Road provided new or overlapping handheld coverage by the proposed active sharing mobile solution. Please use the above weblink to identify the road class.
Kilometres of coverage provided to National Highways that are also State Roads should only be counted once and not be recorded in the State Roads column. </v>
      </c>
      <c r="AQ10" s="313" t="str">
        <f>'2. Instruction Sheet '!D67</f>
        <v>Please specify the kilometres of State Roads provided new or overlapping handheld coverage by the proposed active sharing mobile solution. Please use the above weblink to identify the road class.</v>
      </c>
      <c r="AR10" s="313" t="str">
        <f>'2. Instruction Sheet '!D68</f>
        <v xml:space="preserve">Please specify the kilometres of Regional Roads provided new or overlapping handheld coverage by the proposed active sharing mobile solution. Please use the above weblink to identify the road class.  </v>
      </c>
      <c r="AS10" s="313" t="str">
        <f>'2. Instruction Sheet '!D69</f>
        <v xml:space="preserve">Please specify the kilometres of NSW railroads provided new or overlapping handheld coverage by the proposed active sharing mobile solution
</v>
      </c>
      <c r="AT10" s="217" t="str">
        <f>'2. Instruction Sheet '!D70</f>
        <v xml:space="preserve">Insert the cost of providing power supply to the site. </v>
      </c>
      <c r="AU10" s="217" t="str">
        <f>'2. Instruction Sheet '!D71</f>
        <v>Insert the cost of preparing the site for the construction process.</v>
      </c>
      <c r="AV10" s="217" t="str">
        <f>'2. Instruction Sheet '!D72</f>
        <v xml:space="preserve">Insert the cost for all of the shelters, sheds buildings to house/protect/keep safe the operating and electrical equipment. </v>
      </c>
      <c r="AW10" s="217" t="str">
        <f>'2. Instruction Sheet '!D73</f>
        <v xml:space="preserve">Insert the cost for fabricating, constructing and installing the tower. </v>
      </c>
      <c r="AX10" s="217" t="str">
        <f>'2. Instruction Sheet '!D74</f>
        <v xml:space="preserve">Insert the cost for the supply and installation of the generator. </v>
      </c>
      <c r="AY10" s="217" t="str">
        <f>'2. Instruction Sheet '!D75</f>
        <v>Insert the cost of  Site Acquisition, Environmental Development for the site.</v>
      </c>
      <c r="AZ10" s="217" t="str">
        <f>'2. Instruction Sheet '!D76</f>
        <v xml:space="preserve">Nominate the amount of contingency allocated to Site Acquisition, Environmental Development for the site. </v>
      </c>
      <c r="BA10" s="217" t="str">
        <f>'2. Instruction Sheet '!D77</f>
        <v xml:space="preserve">Insert the cost of providing labour and equipment to support the workforce for the site. </v>
      </c>
      <c r="BB10" s="217" t="str">
        <f>'2. Instruction Sheet '!D78</f>
        <v xml:space="preserve">Insert the cost of providing or upgrading new or existing  Micro Wave radio. </v>
      </c>
      <c r="BC10" s="217" t="str">
        <f>'2. Instruction Sheet '!D79</f>
        <v xml:space="preserve">Insert the cost of supplying and installing all of the fibre optic cable used for backhaul. </v>
      </c>
      <c r="BD10" s="217" t="str">
        <f>'2. Instruction Sheet '!D80</f>
        <v>Insert the cost of  all antennas and ancillary equipment.</v>
      </c>
      <c r="BE10" s="217" t="str">
        <f>'2. Instruction Sheet '!D81</f>
        <v xml:space="preserve">Insert capital costs associated with land use. </v>
      </c>
      <c r="BF10" s="217" t="str">
        <f>'2. Instruction Sheet '!D82</f>
        <v xml:space="preserve">Insert the cost of providing back up power supply to the site.  </v>
      </c>
      <c r="BG10" s="217" t="str">
        <f>'2. Instruction Sheet '!D83</f>
        <v xml:space="preserve">Insert the cost for the supply and installation of any new access roads. </v>
      </c>
      <c r="BH10" s="217" t="str">
        <f>'2. Instruction Sheet '!D84</f>
        <v xml:space="preserve">Insert the cost of integrating the access provider's network to facilitate the provision of the retail mobile service. </v>
      </c>
      <c r="BI10" s="217" t="str">
        <f>'2. Instruction Sheet '!D85</f>
        <v xml:space="preserve">Nominate the amount of contingency allocated to the Capital Cost of Construction and Installation, excluding contingency associated with SAED. </v>
      </c>
      <c r="BJ10" s="217" t="str">
        <f>'2. Instruction Sheet '!D86</f>
        <v>Insert the cost of providing  backhaul to the solution over the minimum operational period.</v>
      </c>
      <c r="BK10" s="217" t="str">
        <f>'2. Instruction Sheet '!D87</f>
        <v xml:space="preserve">Insert the cost of any ongoing integration costs to facilitate the provision of the retail mobile service over the minimum operational period.  </v>
      </c>
      <c r="BL10" s="217" t="str">
        <f>'2. Instruction Sheet '!D88</f>
        <v xml:space="preserve">Insert the cost of providing spectrum for the solution over the minimum operational period. </v>
      </c>
      <c r="BM10" s="217" t="str">
        <f>'2. Instruction Sheet '!D89</f>
        <v>Insert the cost of access the proposed solution's infrastructure over the minimum operational period.</v>
      </c>
      <c r="BN10" s="217" t="str">
        <f>'2. Instruction Sheet '!D90</f>
        <v xml:space="preserve">Insert the cost of providing facilities and systems to support access to the Core Network during the operational period. </v>
      </c>
      <c r="BO10" s="217" t="str">
        <f>'2. Instruction Sheet '!D91</f>
        <v xml:space="preserve">Insert the cost of conducting infrastructure inspections and maintenance over  the operational period. </v>
      </c>
      <c r="BP10" s="217" t="str">
        <f>'2. Instruction Sheet '!D92</f>
        <v xml:space="preserve">Insert the cost of conducting core network inspections and maintenance over  the operational period. </v>
      </c>
      <c r="BQ10" s="217" t="str">
        <f>'2. Instruction Sheet '!D93</f>
        <v xml:space="preserve">Nominate the amount of contingency allocated to operational cost over the operational period. </v>
      </c>
      <c r="BR10" s="217" t="str">
        <f>'2. Instruction Sheet '!D94</f>
        <v>Automatically calculates the total capital costs of the proposed solution's construction and installation based on the applicant's prior response.</v>
      </c>
      <c r="BS10" s="217" t="str">
        <f>'2. Instruction Sheet '!D95</f>
        <v xml:space="preserve">Automatically calculates the total capital operating costs for the proposed solution based on the applicant's prior response. </v>
      </c>
      <c r="BT10" s="217" t="str">
        <f>'2. Instruction Sheet '!D96</f>
        <v>Automatically calculates the total capital  costs of the proposed solution's construction and installation and operational costs.</v>
      </c>
      <c r="BU10" s="217" t="str">
        <f>'2. Instruction Sheet '!D97</f>
        <v>Insert the dollar value of the Access Provider's co-contributions towards the proposed solution's capitalised construction and operational costs .</v>
      </c>
      <c r="BV10" s="217" t="str">
        <f>'2. Instruction Sheet '!D98</f>
        <v>Insert the dollar value of any third party's co-contributions towards the proposed solution's capitalised construction and operational costs .</v>
      </c>
      <c r="BW10" s="217" t="str">
        <f>'2. Instruction Sheet '!D99</f>
        <v xml:space="preserve">Describe any in-kind contributions proposed to be provided by third parties, if applicable and not detailed in application form. 
</v>
      </c>
      <c r="BX10" s="217" t="str">
        <f>'2. Instruction Sheet '!D100</f>
        <v xml:space="preserve">Automatically calculates the sum of the Access Provider's and third party's in-kind contributions. </v>
      </c>
      <c r="BY10" s="217" t="str">
        <f>'2. Instruction Sheet '!D101</f>
        <v>Insert the dollar value of the grant amount requested by the Access Provider for capital infrastructure costs excluding GST.</v>
      </c>
      <c r="BZ10" s="217" t="str">
        <f>'2. Instruction Sheet '!D102</f>
        <v xml:space="preserve">Insert the dollar value of the grant amount requested by the Access Provider for the proposed solution's capital infrastructure costs over the operational period. </v>
      </c>
      <c r="CA10" s="217" t="str">
        <f>'2. Instruction Sheet '!D103</f>
        <v>Automatically calculates the Total Grant Amount requested by the Access Provider.</v>
      </c>
      <c r="CB10" s="217" t="str">
        <f>'2. Instruction Sheet '!D104</f>
        <v>Insert the planned date for the completion of the Site, Acquisition Environment Design phase.</v>
      </c>
      <c r="CC10" s="217" t="str">
        <f>'2. Instruction Sheet '!D105</f>
        <v xml:space="preserve">Insert the planned date for the completion of the construction phase. </v>
      </c>
    </row>
    <row r="11" spans="1:81" s="285" customFormat="1" x14ac:dyDescent="0.35">
      <c r="A11" s="276"/>
      <c r="B11" s="277"/>
      <c r="C11" s="277"/>
      <c r="D11" s="296"/>
      <c r="E11" s="296"/>
      <c r="F11" s="296"/>
      <c r="G11" s="277"/>
      <c r="H11" s="368" t="str">
        <f>IFERROR(VLOOKUP(G11,'7. Regional NSW LGAs'!$A$1:$C$93,3,FALSE),"")</f>
        <v/>
      </c>
      <c r="I11" s="368" t="str">
        <f>IFERROR(VLOOKUP(G11,'7. Regional NSW LGAs'!$A$1:$D$93,4,FALSE),"")</f>
        <v/>
      </c>
      <c r="J11" s="277"/>
      <c r="K11" s="277"/>
      <c r="L11" s="277"/>
      <c r="M11" s="277"/>
      <c r="N11" s="277"/>
      <c r="O11" s="296"/>
      <c r="P11" s="277"/>
      <c r="Q11" s="277"/>
      <c r="R11" s="277"/>
      <c r="S11" s="277"/>
      <c r="T11" s="277"/>
      <c r="U11" s="277"/>
      <c r="V11" s="277"/>
      <c r="W11" s="277"/>
      <c r="X11" s="277"/>
      <c r="Y11" s="277"/>
      <c r="Z11" s="277"/>
      <c r="AA11" s="277"/>
      <c r="AB11" s="277"/>
      <c r="AC11" s="277"/>
      <c r="AD11" s="277"/>
      <c r="AE11" s="277"/>
      <c r="AF11" s="277"/>
      <c r="AG11" s="277"/>
      <c r="AH11" s="277"/>
      <c r="AI11" s="289" t="str">
        <f>IFERROR(VLOOKUP(G11,'8. LGA frequency (Hide)'!$C$3:$I$97,7,FALSE),"")</f>
        <v/>
      </c>
      <c r="AJ11" s="279"/>
      <c r="AK11" s="279"/>
      <c r="AL11" s="279"/>
      <c r="AM11" s="279"/>
      <c r="AN11" s="311" t="str">
        <f>IFERROR(VLOOKUP(G11,'7. Regional NSW LGAs'!$A$2:$F$93,6,FALSE),"")</f>
        <v/>
      </c>
      <c r="AO11" s="311" t="str">
        <f>IFERROR(VLOOKUP(G11,'ADII Data 2021'!$B$3:$C$96,2,FALSE),"")</f>
        <v/>
      </c>
      <c r="AP11" s="280"/>
      <c r="AQ11" s="280"/>
      <c r="AR11" s="280"/>
      <c r="AS11" s="280"/>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93">
        <f>SUM(AT11:BI11)</f>
        <v>0</v>
      </c>
      <c r="BS11" s="294">
        <f>SUM(BJ11:BQ11)</f>
        <v>0</v>
      </c>
      <c r="BT11" s="290">
        <f>BR11+BS11</f>
        <v>0</v>
      </c>
      <c r="BU11" s="282"/>
      <c r="BV11" s="282"/>
      <c r="BW11" s="282"/>
      <c r="BX11" s="291">
        <f>BU11+BV11</f>
        <v>0</v>
      </c>
      <c r="BY11" s="282"/>
      <c r="BZ11" s="283"/>
      <c r="CA11" s="292">
        <f>BY11+BZ11</f>
        <v>0</v>
      </c>
      <c r="CB11" s="284"/>
      <c r="CC11" s="284"/>
    </row>
    <row r="12" spans="1:81" s="285" customFormat="1" x14ac:dyDescent="0.35">
      <c r="A12" s="276"/>
      <c r="B12" s="277"/>
      <c r="C12" s="296"/>
      <c r="D12" s="277"/>
      <c r="E12" s="277"/>
      <c r="F12" s="277"/>
      <c r="G12" s="277"/>
      <c r="H12" s="368" t="str">
        <f>IFERROR(VLOOKUP(G12,'7. Regional NSW LGAs'!$A$1:$C$93,3,FALSE),"")</f>
        <v/>
      </c>
      <c r="I12" s="368" t="str">
        <f>IFERROR(VLOOKUP(G12,'7. Regional NSW LGAs'!$A$1:$D$93,4,FALSE),"")</f>
        <v/>
      </c>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89" t="str">
        <f>IFERROR(VLOOKUP(G12,'8. LGA frequency (Hide)'!$C$3:$I$97,7,FALSE),"")</f>
        <v/>
      </c>
      <c r="AJ12" s="279"/>
      <c r="AK12" s="279"/>
      <c r="AL12" s="279"/>
      <c r="AM12" s="279"/>
      <c r="AN12" s="311" t="str">
        <f>IFERROR(VLOOKUP(G12,'7. Regional NSW LGAs'!$A$2:$F$93,6,FALSE),"")</f>
        <v/>
      </c>
      <c r="AO12" s="311" t="str">
        <f>IFERROR(VLOOKUP(G12,'ADII Data 2021'!$B$3:$C$96,2,FALSE),"")</f>
        <v/>
      </c>
      <c r="AP12" s="280"/>
      <c r="AQ12" s="302"/>
      <c r="AR12" s="302"/>
      <c r="AS12" s="302"/>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93">
        <f t="shared" ref="BR12:BR75" si="0">SUM(AT12:BI12)</f>
        <v>0</v>
      </c>
      <c r="BS12" s="294">
        <f t="shared" ref="BS12:BS75" si="1">SUM(BJ12:BQ12)</f>
        <v>0</v>
      </c>
      <c r="BT12" s="290">
        <f t="shared" ref="BT12:BT75" si="2">BR12+BS12</f>
        <v>0</v>
      </c>
      <c r="BU12" s="282"/>
      <c r="BV12" s="282"/>
      <c r="BW12" s="282"/>
      <c r="BX12" s="291">
        <f t="shared" ref="BX12:BX75" si="3">BU12+BV12</f>
        <v>0</v>
      </c>
      <c r="BY12" s="282"/>
      <c r="BZ12" s="283"/>
      <c r="CA12" s="292">
        <f t="shared" ref="CA12:CA75" si="4">BY12+BZ12</f>
        <v>0</v>
      </c>
      <c r="CB12" s="284"/>
      <c r="CC12" s="284"/>
    </row>
    <row r="13" spans="1:81" s="285" customFormat="1" x14ac:dyDescent="0.35">
      <c r="A13" s="276"/>
      <c r="B13" s="277"/>
      <c r="C13" s="277"/>
      <c r="D13" s="277"/>
      <c r="E13" s="277"/>
      <c r="F13" s="277"/>
      <c r="G13" s="277"/>
      <c r="H13" s="368" t="str">
        <f>IFERROR(VLOOKUP(G13,'7. Regional NSW LGAs'!$A$1:$C$93,3,FALSE),"")</f>
        <v/>
      </c>
      <c r="I13" s="368" t="str">
        <f>IFERROR(VLOOKUP(G13,'7. Regional NSW LGAs'!$A$1:$D$93,4,FALSE),"")</f>
        <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89" t="str">
        <f>IFERROR(VLOOKUP(G13,'8. LGA frequency (Hide)'!$C$3:$I$97,7,FALSE),"")</f>
        <v/>
      </c>
      <c r="AJ13" s="279"/>
      <c r="AK13" s="279"/>
      <c r="AL13" s="279"/>
      <c r="AM13" s="279"/>
      <c r="AN13" s="311" t="str">
        <f>IFERROR(VLOOKUP(G13,'7. Regional NSW LGAs'!$A$2:$F$93,6,FALSE),"")</f>
        <v/>
      </c>
      <c r="AO13" s="311" t="str">
        <f>IFERROR(VLOOKUP(G13,'ADII Data 2021'!$B$3:$C$96,2,FALSE),"")</f>
        <v/>
      </c>
      <c r="AP13" s="280"/>
      <c r="AQ13" s="303"/>
      <c r="AR13" s="280"/>
      <c r="AS13" s="280"/>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93">
        <f t="shared" si="0"/>
        <v>0</v>
      </c>
      <c r="BS13" s="294">
        <f t="shared" si="1"/>
        <v>0</v>
      </c>
      <c r="BT13" s="290">
        <f t="shared" si="2"/>
        <v>0</v>
      </c>
      <c r="BU13" s="282"/>
      <c r="BV13" s="282"/>
      <c r="BW13" s="282"/>
      <c r="BX13" s="291">
        <f t="shared" si="3"/>
        <v>0</v>
      </c>
      <c r="BY13" s="282"/>
      <c r="BZ13" s="283"/>
      <c r="CA13" s="292">
        <f t="shared" si="4"/>
        <v>0</v>
      </c>
      <c r="CB13" s="284"/>
      <c r="CC13" s="284"/>
    </row>
    <row r="14" spans="1:81" s="285" customFormat="1" x14ac:dyDescent="0.35">
      <c r="A14" s="276"/>
      <c r="B14" s="277"/>
      <c r="C14" s="277"/>
      <c r="D14" s="277"/>
      <c r="E14" s="277"/>
      <c r="F14" s="277"/>
      <c r="G14" s="277"/>
      <c r="H14" s="368" t="str">
        <f>IFERROR(VLOOKUP(G14,'7. Regional NSW LGAs'!$A$1:$C$93,3,FALSE),"")</f>
        <v/>
      </c>
      <c r="I14" s="368" t="str">
        <f>IFERROR(VLOOKUP(G14,'7. Regional NSW LGAs'!$A$1:$D$93,4,FALSE),"")</f>
        <v/>
      </c>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89" t="str">
        <f>IFERROR(VLOOKUP(G14,'8. LGA frequency (Hide)'!$C$3:$I$97,7,FALSE),"")</f>
        <v/>
      </c>
      <c r="AJ14" s="279"/>
      <c r="AK14" s="279"/>
      <c r="AL14" s="279"/>
      <c r="AM14" s="279"/>
      <c r="AN14" s="311" t="str">
        <f>IFERROR(VLOOKUP(G14,'7. Regional NSW LGAs'!$A$2:$F$93,6,FALSE),"")</f>
        <v/>
      </c>
      <c r="AO14" s="311" t="str">
        <f>IFERROR(VLOOKUP(G14,'ADII Data 2021'!$B$3:$C$96,2,FALSE),"")</f>
        <v/>
      </c>
      <c r="AP14" s="280"/>
      <c r="AQ14" s="302"/>
      <c r="AR14" s="280"/>
      <c r="AS14" s="280"/>
      <c r="AT14" s="304"/>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93">
        <f t="shared" si="0"/>
        <v>0</v>
      </c>
      <c r="BS14" s="294">
        <f t="shared" si="1"/>
        <v>0</v>
      </c>
      <c r="BT14" s="290">
        <f t="shared" si="2"/>
        <v>0</v>
      </c>
      <c r="BU14" s="282"/>
      <c r="BV14" s="282"/>
      <c r="BW14" s="282"/>
      <c r="BX14" s="291">
        <f t="shared" si="3"/>
        <v>0</v>
      </c>
      <c r="BY14" s="282"/>
      <c r="BZ14" s="283"/>
      <c r="CA14" s="292">
        <f t="shared" si="4"/>
        <v>0</v>
      </c>
      <c r="CB14" s="284"/>
      <c r="CC14" s="284"/>
    </row>
    <row r="15" spans="1:81" s="285" customFormat="1" x14ac:dyDescent="0.35">
      <c r="A15" s="276"/>
      <c r="B15" s="277"/>
      <c r="C15" s="277"/>
      <c r="D15" s="277"/>
      <c r="E15" s="277"/>
      <c r="F15" s="277"/>
      <c r="G15" s="277"/>
      <c r="H15" s="368" t="str">
        <f>IFERROR(VLOOKUP(G15,'7. Regional NSW LGAs'!$A$1:$C$93,3,FALSE),"")</f>
        <v/>
      </c>
      <c r="I15" s="368" t="str">
        <f>IFERROR(VLOOKUP(G15,'7. Regional NSW LGAs'!$A$1:$D$93,4,FALSE),"")</f>
        <v/>
      </c>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89" t="str">
        <f>IFERROR(VLOOKUP(G15,'8. LGA frequency (Hide)'!$C$3:$I$97,7,FALSE),"")</f>
        <v/>
      </c>
      <c r="AJ15" s="279"/>
      <c r="AK15" s="279"/>
      <c r="AL15" s="279"/>
      <c r="AM15" s="279"/>
      <c r="AN15" s="311" t="str">
        <f>IFERROR(VLOOKUP(G15,'7. Regional NSW LGAs'!$A$2:$F$93,6,FALSE),"")</f>
        <v/>
      </c>
      <c r="AO15" s="311" t="str">
        <f>IFERROR(VLOOKUP(G15,'ADII Data 2021'!$B$3:$C$96,2,FALSE),"")</f>
        <v/>
      </c>
      <c r="AP15" s="280"/>
      <c r="AQ15" s="280"/>
      <c r="AR15" s="280"/>
      <c r="AS15" s="280"/>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93">
        <f t="shared" si="0"/>
        <v>0</v>
      </c>
      <c r="BS15" s="294">
        <f t="shared" si="1"/>
        <v>0</v>
      </c>
      <c r="BT15" s="290">
        <f t="shared" si="2"/>
        <v>0</v>
      </c>
      <c r="BU15" s="282"/>
      <c r="BV15" s="282"/>
      <c r="BW15" s="282"/>
      <c r="BX15" s="291">
        <f t="shared" si="3"/>
        <v>0</v>
      </c>
      <c r="BY15" s="282"/>
      <c r="BZ15" s="283"/>
      <c r="CA15" s="292">
        <f t="shared" si="4"/>
        <v>0</v>
      </c>
      <c r="CB15" s="284"/>
      <c r="CC15" s="284"/>
    </row>
    <row r="16" spans="1:81" s="285" customFormat="1" x14ac:dyDescent="0.35">
      <c r="A16" s="276"/>
      <c r="B16" s="277"/>
      <c r="C16" s="277"/>
      <c r="D16" s="277"/>
      <c r="E16" s="277"/>
      <c r="F16" s="277"/>
      <c r="G16" s="277"/>
      <c r="H16" s="368" t="str">
        <f>IFERROR(VLOOKUP(G16,'7. Regional NSW LGAs'!$A$1:$C$93,3,FALSE),"")</f>
        <v/>
      </c>
      <c r="I16" s="368" t="str">
        <f>IFERROR(VLOOKUP(G16,'7. Regional NSW LGAs'!$A$1:$D$93,4,FALSE),"")</f>
        <v/>
      </c>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89" t="str">
        <f>IFERROR(VLOOKUP(G16,'8. LGA frequency (Hide)'!$C$3:$I$97,7,FALSE),"")</f>
        <v/>
      </c>
      <c r="AJ16" s="279"/>
      <c r="AK16" s="279"/>
      <c r="AL16" s="279"/>
      <c r="AM16" s="279"/>
      <c r="AN16" s="311" t="str">
        <f>IFERROR(VLOOKUP(G16,'7. Regional NSW LGAs'!$A$2:$F$93,6,FALSE),"")</f>
        <v/>
      </c>
      <c r="AO16" s="311" t="str">
        <f>IFERROR(VLOOKUP(G16,'ADII Data 2021'!$B$3:$C$96,2,FALSE),"")</f>
        <v/>
      </c>
      <c r="AP16" s="280"/>
      <c r="AQ16" s="280"/>
      <c r="AR16" s="280"/>
      <c r="AS16" s="280"/>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93">
        <f t="shared" si="0"/>
        <v>0</v>
      </c>
      <c r="BS16" s="294">
        <f t="shared" si="1"/>
        <v>0</v>
      </c>
      <c r="BT16" s="290">
        <f t="shared" si="2"/>
        <v>0</v>
      </c>
      <c r="BU16" s="282"/>
      <c r="BV16" s="282"/>
      <c r="BW16" s="282"/>
      <c r="BX16" s="291">
        <f t="shared" si="3"/>
        <v>0</v>
      </c>
      <c r="BY16" s="282"/>
      <c r="BZ16" s="283"/>
      <c r="CA16" s="292">
        <f t="shared" si="4"/>
        <v>0</v>
      </c>
      <c r="CB16" s="284"/>
      <c r="CC16" s="284"/>
    </row>
    <row r="17" spans="1:81" s="285" customFormat="1" x14ac:dyDescent="0.35">
      <c r="A17" s="276"/>
      <c r="B17" s="277"/>
      <c r="C17" s="277"/>
      <c r="D17" s="277"/>
      <c r="E17" s="277"/>
      <c r="F17" s="277"/>
      <c r="G17" s="277"/>
      <c r="H17" s="368" t="str">
        <f>IFERROR(VLOOKUP(G17,'7. Regional NSW LGAs'!$A$1:$C$93,3,FALSE),"")</f>
        <v/>
      </c>
      <c r="I17" s="368" t="str">
        <f>IFERROR(VLOOKUP(G17,'7. Regional NSW LGAs'!$A$1:$D$93,4,FALSE),"")</f>
        <v/>
      </c>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89" t="str">
        <f>IFERROR(VLOOKUP(G17,'8. LGA frequency (Hide)'!$C$3:$I$97,7,FALSE),"")</f>
        <v/>
      </c>
      <c r="AJ17" s="279"/>
      <c r="AK17" s="279"/>
      <c r="AL17" s="279"/>
      <c r="AM17" s="279"/>
      <c r="AN17" s="311" t="str">
        <f>IFERROR(VLOOKUP(G17,'7. Regional NSW LGAs'!$A$2:$F$93,6,FALSE),"")</f>
        <v/>
      </c>
      <c r="AO17" s="311" t="str">
        <f>IFERROR(VLOOKUP(G17,'ADII Data 2021'!$B$3:$C$96,2,FALSE),"")</f>
        <v/>
      </c>
      <c r="AP17" s="280"/>
      <c r="AQ17" s="280"/>
      <c r="AR17" s="280"/>
      <c r="AS17" s="280"/>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93">
        <f t="shared" si="0"/>
        <v>0</v>
      </c>
      <c r="BS17" s="294">
        <f t="shared" si="1"/>
        <v>0</v>
      </c>
      <c r="BT17" s="290">
        <f t="shared" si="2"/>
        <v>0</v>
      </c>
      <c r="BU17" s="282"/>
      <c r="BV17" s="282"/>
      <c r="BW17" s="282"/>
      <c r="BX17" s="291">
        <f t="shared" si="3"/>
        <v>0</v>
      </c>
      <c r="BY17" s="282"/>
      <c r="BZ17" s="283"/>
      <c r="CA17" s="292">
        <f t="shared" si="4"/>
        <v>0</v>
      </c>
      <c r="CB17" s="284"/>
      <c r="CC17" s="284"/>
    </row>
    <row r="18" spans="1:81" s="285" customFormat="1" x14ac:dyDescent="0.35">
      <c r="A18" s="276"/>
      <c r="B18" s="277"/>
      <c r="C18" s="277"/>
      <c r="D18" s="277"/>
      <c r="E18" s="277"/>
      <c r="F18" s="277"/>
      <c r="G18" s="277"/>
      <c r="H18" s="368" t="str">
        <f>IFERROR(VLOOKUP(G18,'7. Regional NSW LGAs'!$A$1:$C$93,3,FALSE),"")</f>
        <v/>
      </c>
      <c r="I18" s="368" t="str">
        <f>IFERROR(VLOOKUP(G18,'7. Regional NSW LGAs'!$A$1:$D$93,4,FALSE),"")</f>
        <v/>
      </c>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89" t="str">
        <f>IFERROR(VLOOKUP(G18,'8. LGA frequency (Hide)'!$C$3:$I$97,7,FALSE),"")</f>
        <v/>
      </c>
      <c r="AJ18" s="279"/>
      <c r="AK18" s="279"/>
      <c r="AL18" s="279"/>
      <c r="AM18" s="279"/>
      <c r="AN18" s="311" t="str">
        <f>IFERROR(VLOOKUP(G18,'7. Regional NSW LGAs'!$A$2:$F$93,6,FALSE),"")</f>
        <v/>
      </c>
      <c r="AO18" s="311" t="str">
        <f>IFERROR(VLOOKUP(G18,'ADII Data 2021'!$B$3:$C$96,2,FALSE),"")</f>
        <v/>
      </c>
      <c r="AP18" s="280"/>
      <c r="AQ18" s="280"/>
      <c r="AR18" s="280"/>
      <c r="AS18" s="280"/>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93">
        <f t="shared" si="0"/>
        <v>0</v>
      </c>
      <c r="BS18" s="294">
        <f t="shared" si="1"/>
        <v>0</v>
      </c>
      <c r="BT18" s="290">
        <f t="shared" si="2"/>
        <v>0</v>
      </c>
      <c r="BU18" s="282"/>
      <c r="BV18" s="282"/>
      <c r="BW18" s="282"/>
      <c r="BX18" s="291">
        <f t="shared" si="3"/>
        <v>0</v>
      </c>
      <c r="BY18" s="282"/>
      <c r="BZ18" s="283"/>
      <c r="CA18" s="292">
        <f t="shared" si="4"/>
        <v>0</v>
      </c>
      <c r="CB18" s="278"/>
      <c r="CC18" s="278"/>
    </row>
    <row r="19" spans="1:81" s="285" customFormat="1" x14ac:dyDescent="0.35">
      <c r="A19" s="276"/>
      <c r="B19" s="277"/>
      <c r="C19" s="277"/>
      <c r="D19" s="277"/>
      <c r="E19" s="277"/>
      <c r="F19" s="277"/>
      <c r="G19" s="277"/>
      <c r="H19" s="368" t="str">
        <f>IFERROR(VLOOKUP(G19,'7. Regional NSW LGAs'!$A$1:$C$93,3,FALSE),"")</f>
        <v/>
      </c>
      <c r="I19" s="368" t="str">
        <f>IFERROR(VLOOKUP(G19,'7. Regional NSW LGAs'!$A$1:$D$93,4,FALSE),"")</f>
        <v/>
      </c>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89" t="str">
        <f>IFERROR(VLOOKUP(G19,'8. LGA frequency (Hide)'!$C$3:$I$97,7,FALSE),"")</f>
        <v/>
      </c>
      <c r="AJ19" s="279"/>
      <c r="AK19" s="279"/>
      <c r="AL19" s="279"/>
      <c r="AM19" s="279"/>
      <c r="AN19" s="311" t="str">
        <f>IFERROR(VLOOKUP(G19,'7. Regional NSW LGAs'!$A$2:$F$93,6,FALSE),"")</f>
        <v/>
      </c>
      <c r="AO19" s="311" t="str">
        <f>IFERROR(VLOOKUP(G19,'ADII Data 2021'!$B$3:$C$96,2,FALSE),"")</f>
        <v/>
      </c>
      <c r="AP19" s="280"/>
      <c r="AQ19" s="280"/>
      <c r="AR19" s="280"/>
      <c r="AS19" s="280"/>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93">
        <f t="shared" si="0"/>
        <v>0</v>
      </c>
      <c r="BS19" s="294">
        <f t="shared" si="1"/>
        <v>0</v>
      </c>
      <c r="BT19" s="290">
        <f t="shared" si="2"/>
        <v>0</v>
      </c>
      <c r="BU19" s="282"/>
      <c r="BV19" s="282"/>
      <c r="BW19" s="282"/>
      <c r="BX19" s="291">
        <f t="shared" si="3"/>
        <v>0</v>
      </c>
      <c r="BY19" s="282"/>
      <c r="BZ19" s="283"/>
      <c r="CA19" s="292">
        <f t="shared" si="4"/>
        <v>0</v>
      </c>
      <c r="CB19" s="278"/>
      <c r="CC19" s="278"/>
    </row>
    <row r="20" spans="1:81" s="285" customFormat="1" x14ac:dyDescent="0.35">
      <c r="A20" s="276"/>
      <c r="B20" s="277"/>
      <c r="C20" s="277"/>
      <c r="D20" s="277"/>
      <c r="E20" s="277"/>
      <c r="F20" s="277"/>
      <c r="G20" s="277"/>
      <c r="H20" s="368" t="str">
        <f>IFERROR(VLOOKUP(G20,'7. Regional NSW LGAs'!$A$1:$C$93,3,FALSE),"")</f>
        <v/>
      </c>
      <c r="I20" s="368" t="str">
        <f>IFERROR(VLOOKUP(G20,'7. Regional NSW LGAs'!$A$1:$D$93,4,FALSE),"")</f>
        <v/>
      </c>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89" t="str">
        <f>IFERROR(VLOOKUP(G20,'8. LGA frequency (Hide)'!$C$3:$I$97,7,FALSE),"")</f>
        <v/>
      </c>
      <c r="AJ20" s="279"/>
      <c r="AK20" s="279"/>
      <c r="AL20" s="279"/>
      <c r="AM20" s="279"/>
      <c r="AN20" s="311" t="str">
        <f>IFERROR(VLOOKUP(G20,'7. Regional NSW LGAs'!$A$2:$F$93,6,FALSE),"")</f>
        <v/>
      </c>
      <c r="AO20" s="311" t="str">
        <f>IFERROR(VLOOKUP(G20,'ADII Data 2021'!$B$3:$C$96,2,FALSE),"")</f>
        <v/>
      </c>
      <c r="AP20" s="280"/>
      <c r="AQ20" s="280"/>
      <c r="AR20" s="280"/>
      <c r="AS20" s="280"/>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93">
        <f t="shared" si="0"/>
        <v>0</v>
      </c>
      <c r="BS20" s="294">
        <f t="shared" si="1"/>
        <v>0</v>
      </c>
      <c r="BT20" s="290">
        <f t="shared" si="2"/>
        <v>0</v>
      </c>
      <c r="BU20" s="282"/>
      <c r="BV20" s="282"/>
      <c r="BW20" s="282"/>
      <c r="BX20" s="291">
        <f t="shared" si="3"/>
        <v>0</v>
      </c>
      <c r="BY20" s="282"/>
      <c r="BZ20" s="283"/>
      <c r="CA20" s="292">
        <f t="shared" si="4"/>
        <v>0</v>
      </c>
      <c r="CB20" s="278"/>
      <c r="CC20" s="278"/>
    </row>
    <row r="21" spans="1:81" s="285" customFormat="1" x14ac:dyDescent="0.35">
      <c r="A21" s="276"/>
      <c r="B21" s="277"/>
      <c r="C21" s="277"/>
      <c r="D21" s="277"/>
      <c r="E21" s="277"/>
      <c r="F21" s="277"/>
      <c r="G21" s="277"/>
      <c r="H21" s="368" t="str">
        <f>IFERROR(VLOOKUP(G21,'7. Regional NSW LGAs'!$A$1:$C$93,3,FALSE),"")</f>
        <v/>
      </c>
      <c r="I21" s="368" t="str">
        <f>IFERROR(VLOOKUP(G21,'7. Regional NSW LGAs'!$A$1:$D$93,4,FALSE),"")</f>
        <v/>
      </c>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89" t="str">
        <f>IFERROR(VLOOKUP(G21,'8. LGA frequency (Hide)'!$C$3:$I$97,7,FALSE),"")</f>
        <v/>
      </c>
      <c r="AJ21" s="279"/>
      <c r="AK21" s="279"/>
      <c r="AL21" s="279"/>
      <c r="AM21" s="279"/>
      <c r="AN21" s="311" t="str">
        <f>IFERROR(VLOOKUP(G21,'7. Regional NSW LGAs'!$A$2:$F$93,6,FALSE),"")</f>
        <v/>
      </c>
      <c r="AO21" s="311" t="str">
        <f>IFERROR(VLOOKUP(G21,'ADII Data 2021'!$B$3:$C$96,2,FALSE),"")</f>
        <v/>
      </c>
      <c r="AP21" s="280"/>
      <c r="AQ21" s="280"/>
      <c r="AR21" s="280"/>
      <c r="AS21" s="280"/>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93">
        <f t="shared" si="0"/>
        <v>0</v>
      </c>
      <c r="BS21" s="294">
        <f t="shared" si="1"/>
        <v>0</v>
      </c>
      <c r="BT21" s="290">
        <f t="shared" si="2"/>
        <v>0</v>
      </c>
      <c r="BU21" s="282"/>
      <c r="BV21" s="282"/>
      <c r="BW21" s="282"/>
      <c r="BX21" s="291">
        <f t="shared" si="3"/>
        <v>0</v>
      </c>
      <c r="BY21" s="282"/>
      <c r="BZ21" s="283"/>
      <c r="CA21" s="292">
        <f t="shared" si="4"/>
        <v>0</v>
      </c>
      <c r="CB21" s="278"/>
      <c r="CC21" s="278"/>
    </row>
    <row r="22" spans="1:81" s="285" customFormat="1" x14ac:dyDescent="0.35">
      <c r="A22" s="276"/>
      <c r="B22" s="277"/>
      <c r="C22" s="277"/>
      <c r="D22" s="277"/>
      <c r="E22" s="277"/>
      <c r="F22" s="277"/>
      <c r="G22" s="277"/>
      <c r="H22" s="368" t="str">
        <f>IFERROR(VLOOKUP(G22,'7. Regional NSW LGAs'!$A$1:$C$93,3,FALSE),"")</f>
        <v/>
      </c>
      <c r="I22" s="368" t="str">
        <f>IFERROR(VLOOKUP(G22,'7. Regional NSW LGAs'!$A$1:$D$93,4,FALSE),"")</f>
        <v/>
      </c>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89" t="str">
        <f>IFERROR(VLOOKUP(G22,'8. LGA frequency (Hide)'!$C$3:$I$97,7,FALSE),"")</f>
        <v/>
      </c>
      <c r="AJ22" s="279"/>
      <c r="AK22" s="279"/>
      <c r="AL22" s="279"/>
      <c r="AM22" s="279"/>
      <c r="AN22" s="311" t="str">
        <f>IFERROR(VLOOKUP(G22,'7. Regional NSW LGAs'!$A$2:$F$93,6,FALSE),"")</f>
        <v/>
      </c>
      <c r="AO22" s="311" t="str">
        <f>IFERROR(VLOOKUP(G22,'ADII Data 2021'!$B$3:$C$96,2,FALSE),"")</f>
        <v/>
      </c>
      <c r="AP22" s="280"/>
      <c r="AQ22" s="280"/>
      <c r="AR22" s="280"/>
      <c r="AS22" s="280"/>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93">
        <f t="shared" si="0"/>
        <v>0</v>
      </c>
      <c r="BS22" s="294">
        <f t="shared" si="1"/>
        <v>0</v>
      </c>
      <c r="BT22" s="290">
        <f t="shared" si="2"/>
        <v>0</v>
      </c>
      <c r="BU22" s="282"/>
      <c r="BV22" s="282"/>
      <c r="BW22" s="282"/>
      <c r="BX22" s="291">
        <f t="shared" si="3"/>
        <v>0</v>
      </c>
      <c r="BY22" s="282"/>
      <c r="BZ22" s="283"/>
      <c r="CA22" s="292">
        <f t="shared" si="4"/>
        <v>0</v>
      </c>
      <c r="CB22" s="278"/>
      <c r="CC22" s="278"/>
    </row>
    <row r="23" spans="1:81" s="285" customFormat="1" x14ac:dyDescent="0.35">
      <c r="A23" s="276"/>
      <c r="B23" s="277"/>
      <c r="C23" s="277"/>
      <c r="D23" s="277"/>
      <c r="E23" s="277"/>
      <c r="F23" s="277"/>
      <c r="G23" s="277"/>
      <c r="H23" s="368" t="str">
        <f>IFERROR(VLOOKUP(G23,'7. Regional NSW LGAs'!$A$1:$C$93,3,FALSE),"")</f>
        <v/>
      </c>
      <c r="I23" s="368" t="str">
        <f>IFERROR(VLOOKUP(G23,'7. Regional NSW LGAs'!$A$1:$D$93,4,FALSE),"")</f>
        <v/>
      </c>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89" t="str">
        <f>IFERROR(VLOOKUP(G23,'8. LGA frequency (Hide)'!$C$3:$I$97,7,FALSE),"")</f>
        <v/>
      </c>
      <c r="AJ23" s="279"/>
      <c r="AK23" s="279"/>
      <c r="AL23" s="279"/>
      <c r="AM23" s="279"/>
      <c r="AN23" s="311" t="str">
        <f>IFERROR(VLOOKUP(G23,'7. Regional NSW LGAs'!$A$2:$F$93,6,FALSE),"")</f>
        <v/>
      </c>
      <c r="AO23" s="311" t="str">
        <f>IFERROR(VLOOKUP(G23,'ADII Data 2021'!$B$3:$C$96,2,FALSE),"")</f>
        <v/>
      </c>
      <c r="AP23" s="280"/>
      <c r="AQ23" s="280"/>
      <c r="AR23" s="280"/>
      <c r="AS23" s="280"/>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93">
        <f t="shared" si="0"/>
        <v>0</v>
      </c>
      <c r="BS23" s="294">
        <f t="shared" si="1"/>
        <v>0</v>
      </c>
      <c r="BT23" s="290">
        <f t="shared" si="2"/>
        <v>0</v>
      </c>
      <c r="BU23" s="282"/>
      <c r="BV23" s="282"/>
      <c r="BW23" s="282"/>
      <c r="BX23" s="291">
        <f t="shared" si="3"/>
        <v>0</v>
      </c>
      <c r="BY23" s="282"/>
      <c r="BZ23" s="283"/>
      <c r="CA23" s="292">
        <f t="shared" si="4"/>
        <v>0</v>
      </c>
      <c r="CB23" s="278"/>
      <c r="CC23" s="278"/>
    </row>
    <row r="24" spans="1:81" s="285" customFormat="1" x14ac:dyDescent="0.35">
      <c r="A24" s="276"/>
      <c r="B24" s="277"/>
      <c r="C24" s="277"/>
      <c r="D24" s="277"/>
      <c r="E24" s="277"/>
      <c r="F24" s="277"/>
      <c r="G24" s="277"/>
      <c r="H24" s="368" t="str">
        <f>IFERROR(VLOOKUP(G24,'7. Regional NSW LGAs'!$A$1:$C$93,3,FALSE),"")</f>
        <v/>
      </c>
      <c r="I24" s="368" t="str">
        <f>IFERROR(VLOOKUP(G24,'7. Regional NSW LGAs'!$A$1:$D$93,4,FALSE),"")</f>
        <v/>
      </c>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89" t="str">
        <f>IFERROR(VLOOKUP(G24,'8. LGA frequency (Hide)'!$C$3:$I$97,7,FALSE),"")</f>
        <v/>
      </c>
      <c r="AJ24" s="279"/>
      <c r="AK24" s="279"/>
      <c r="AL24" s="279"/>
      <c r="AM24" s="279"/>
      <c r="AN24" s="311" t="str">
        <f>IFERROR(VLOOKUP(G24,'7. Regional NSW LGAs'!$A$2:$F$93,6,FALSE),"")</f>
        <v/>
      </c>
      <c r="AO24" s="311" t="str">
        <f>IFERROR(VLOOKUP(G24,'ADII Data 2021'!$B$3:$C$96,2,FALSE),"")</f>
        <v/>
      </c>
      <c r="AP24" s="280"/>
      <c r="AQ24" s="280"/>
      <c r="AR24" s="280"/>
      <c r="AS24" s="280"/>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93">
        <f t="shared" si="0"/>
        <v>0</v>
      </c>
      <c r="BS24" s="294">
        <f t="shared" si="1"/>
        <v>0</v>
      </c>
      <c r="BT24" s="290">
        <f t="shared" si="2"/>
        <v>0</v>
      </c>
      <c r="BU24" s="282"/>
      <c r="BV24" s="282"/>
      <c r="BW24" s="282"/>
      <c r="BX24" s="291">
        <f t="shared" si="3"/>
        <v>0</v>
      </c>
      <c r="BY24" s="282"/>
      <c r="BZ24" s="283"/>
      <c r="CA24" s="292">
        <f t="shared" si="4"/>
        <v>0</v>
      </c>
      <c r="CB24" s="278"/>
      <c r="CC24" s="278"/>
    </row>
    <row r="25" spans="1:81" s="285" customFormat="1" x14ac:dyDescent="0.35">
      <c r="A25" s="276"/>
      <c r="B25" s="277"/>
      <c r="C25" s="277"/>
      <c r="D25" s="277"/>
      <c r="E25" s="277"/>
      <c r="F25" s="277"/>
      <c r="G25" s="277"/>
      <c r="H25" s="368" t="str">
        <f>IFERROR(VLOOKUP(G25,'7. Regional NSW LGAs'!$A$1:$C$93,3,FALSE),"")</f>
        <v/>
      </c>
      <c r="I25" s="368" t="str">
        <f>IFERROR(VLOOKUP(G25,'7. Regional NSW LGAs'!$A$1:$D$93,4,FALSE),"")</f>
        <v/>
      </c>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89" t="str">
        <f>IFERROR(VLOOKUP(G25,'8. LGA frequency (Hide)'!$C$3:$I$97,7,FALSE),"")</f>
        <v/>
      </c>
      <c r="AJ25" s="279"/>
      <c r="AK25" s="279"/>
      <c r="AL25" s="279"/>
      <c r="AM25" s="279"/>
      <c r="AN25" s="311" t="str">
        <f>IFERROR(VLOOKUP(G25,'7. Regional NSW LGAs'!$A$2:$F$93,6,FALSE),"")</f>
        <v/>
      </c>
      <c r="AO25" s="311" t="str">
        <f>IFERROR(VLOOKUP(G25,'ADII Data 2021'!$B$3:$C$96,2,FALSE),"")</f>
        <v/>
      </c>
      <c r="AP25" s="280"/>
      <c r="AQ25" s="280"/>
      <c r="AR25" s="280"/>
      <c r="AS25" s="280"/>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93">
        <f t="shared" si="0"/>
        <v>0</v>
      </c>
      <c r="BS25" s="294">
        <f t="shared" si="1"/>
        <v>0</v>
      </c>
      <c r="BT25" s="290">
        <f t="shared" si="2"/>
        <v>0</v>
      </c>
      <c r="BU25" s="282"/>
      <c r="BV25" s="282"/>
      <c r="BW25" s="282"/>
      <c r="BX25" s="291">
        <f t="shared" si="3"/>
        <v>0</v>
      </c>
      <c r="BY25" s="282"/>
      <c r="BZ25" s="283"/>
      <c r="CA25" s="292">
        <f t="shared" si="4"/>
        <v>0</v>
      </c>
      <c r="CB25" s="278"/>
      <c r="CC25" s="278"/>
    </row>
    <row r="26" spans="1:81" s="285" customFormat="1" x14ac:dyDescent="0.35">
      <c r="A26" s="276"/>
      <c r="B26" s="277"/>
      <c r="C26" s="277"/>
      <c r="D26" s="277"/>
      <c r="E26" s="277"/>
      <c r="F26" s="277"/>
      <c r="G26" s="277"/>
      <c r="H26" s="368" t="str">
        <f>IFERROR(VLOOKUP(G26,'7. Regional NSW LGAs'!$A$1:$C$93,3,FALSE),"")</f>
        <v/>
      </c>
      <c r="I26" s="368" t="str">
        <f>IFERROR(VLOOKUP(G26,'7. Regional NSW LGAs'!$A$1:$D$93,4,FALSE),"")</f>
        <v/>
      </c>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89" t="str">
        <f>IFERROR(VLOOKUP(G26,'8. LGA frequency (Hide)'!$C$3:$I$97,7,FALSE),"")</f>
        <v/>
      </c>
      <c r="AJ26" s="279"/>
      <c r="AK26" s="279"/>
      <c r="AL26" s="279"/>
      <c r="AM26" s="279"/>
      <c r="AN26" s="311" t="str">
        <f>IFERROR(VLOOKUP(G26,'7. Regional NSW LGAs'!$A$2:$F$93,6,FALSE),"")</f>
        <v/>
      </c>
      <c r="AO26" s="311" t="str">
        <f>IFERROR(VLOOKUP(G26,'ADII Data 2021'!$B$3:$C$96,2,FALSE),"")</f>
        <v/>
      </c>
      <c r="AP26" s="280"/>
      <c r="AQ26" s="280"/>
      <c r="AR26" s="280"/>
      <c r="AS26" s="280"/>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93">
        <f t="shared" si="0"/>
        <v>0</v>
      </c>
      <c r="BS26" s="294">
        <f t="shared" si="1"/>
        <v>0</v>
      </c>
      <c r="BT26" s="290">
        <f t="shared" si="2"/>
        <v>0</v>
      </c>
      <c r="BU26" s="282"/>
      <c r="BV26" s="282"/>
      <c r="BW26" s="282"/>
      <c r="BX26" s="291">
        <f t="shared" si="3"/>
        <v>0</v>
      </c>
      <c r="BY26" s="282"/>
      <c r="BZ26" s="283"/>
      <c r="CA26" s="292">
        <f t="shared" si="4"/>
        <v>0</v>
      </c>
      <c r="CB26" s="278"/>
      <c r="CC26" s="278"/>
    </row>
    <row r="27" spans="1:81" s="285" customFormat="1" x14ac:dyDescent="0.35">
      <c r="A27" s="276"/>
      <c r="B27" s="277"/>
      <c r="C27" s="277"/>
      <c r="D27" s="277"/>
      <c r="E27" s="277"/>
      <c r="F27" s="277"/>
      <c r="G27" s="277"/>
      <c r="H27" s="368" t="str">
        <f>IFERROR(VLOOKUP(G27,'7. Regional NSW LGAs'!$A$1:$C$93,3,FALSE),"")</f>
        <v/>
      </c>
      <c r="I27" s="368" t="str">
        <f>IFERROR(VLOOKUP(G27,'7. Regional NSW LGAs'!$A$1:$D$93,4,FALSE),"")</f>
        <v/>
      </c>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89" t="str">
        <f>IFERROR(VLOOKUP(G27,'8. LGA frequency (Hide)'!$C$3:$I$97,7,FALSE),"")</f>
        <v/>
      </c>
      <c r="AJ27" s="279"/>
      <c r="AK27" s="279"/>
      <c r="AL27" s="279"/>
      <c r="AM27" s="279"/>
      <c r="AN27" s="311" t="str">
        <f>IFERROR(VLOOKUP(G27,'7. Regional NSW LGAs'!$A$2:$F$93,6,FALSE),"")</f>
        <v/>
      </c>
      <c r="AO27" s="311" t="str">
        <f>IFERROR(VLOOKUP(G27,'ADII Data 2021'!$B$3:$C$96,2,FALSE),"")</f>
        <v/>
      </c>
      <c r="AP27" s="280"/>
      <c r="AQ27" s="280"/>
      <c r="AR27" s="280"/>
      <c r="AS27" s="280"/>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93">
        <f t="shared" si="0"/>
        <v>0</v>
      </c>
      <c r="BS27" s="294">
        <f t="shared" si="1"/>
        <v>0</v>
      </c>
      <c r="BT27" s="290">
        <f t="shared" si="2"/>
        <v>0</v>
      </c>
      <c r="BU27" s="282"/>
      <c r="BV27" s="282"/>
      <c r="BW27" s="282"/>
      <c r="BX27" s="291">
        <f t="shared" si="3"/>
        <v>0</v>
      </c>
      <c r="BY27" s="282"/>
      <c r="BZ27" s="283"/>
      <c r="CA27" s="292">
        <f t="shared" si="4"/>
        <v>0</v>
      </c>
      <c r="CB27" s="278"/>
      <c r="CC27" s="278"/>
    </row>
    <row r="28" spans="1:81" s="285" customFormat="1" x14ac:dyDescent="0.35">
      <c r="A28" s="276"/>
      <c r="B28" s="277"/>
      <c r="C28" s="277"/>
      <c r="D28" s="277"/>
      <c r="E28" s="277"/>
      <c r="F28" s="277"/>
      <c r="G28" s="277"/>
      <c r="H28" s="368" t="str">
        <f>IFERROR(VLOOKUP(G28,'7. Regional NSW LGAs'!$A$1:$C$93,3,FALSE),"")</f>
        <v/>
      </c>
      <c r="I28" s="368" t="str">
        <f>IFERROR(VLOOKUP(G28,'7. Regional NSW LGAs'!$A$1:$D$93,4,FALSE),"")</f>
        <v/>
      </c>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89" t="str">
        <f>IFERROR(VLOOKUP(G28,'8. LGA frequency (Hide)'!$C$3:$I$97,7,FALSE),"")</f>
        <v/>
      </c>
      <c r="AJ28" s="279"/>
      <c r="AK28" s="279"/>
      <c r="AL28" s="279"/>
      <c r="AM28" s="279"/>
      <c r="AN28" s="311" t="str">
        <f>IFERROR(VLOOKUP(G28,'7. Regional NSW LGAs'!$A$2:$F$93,6,FALSE),"")</f>
        <v/>
      </c>
      <c r="AO28" s="311" t="str">
        <f>IFERROR(VLOOKUP(G28,'ADII Data 2021'!$B$3:$C$96,2,FALSE),"")</f>
        <v/>
      </c>
      <c r="AP28" s="280"/>
      <c r="AQ28" s="280"/>
      <c r="AR28" s="280"/>
      <c r="AS28" s="280"/>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93">
        <f t="shared" si="0"/>
        <v>0</v>
      </c>
      <c r="BS28" s="294">
        <f t="shared" si="1"/>
        <v>0</v>
      </c>
      <c r="BT28" s="290">
        <f t="shared" si="2"/>
        <v>0</v>
      </c>
      <c r="BU28" s="282"/>
      <c r="BV28" s="282"/>
      <c r="BW28" s="282"/>
      <c r="BX28" s="291">
        <f t="shared" si="3"/>
        <v>0</v>
      </c>
      <c r="BY28" s="282"/>
      <c r="BZ28" s="283"/>
      <c r="CA28" s="292">
        <f t="shared" si="4"/>
        <v>0</v>
      </c>
      <c r="CB28" s="278"/>
      <c r="CC28" s="278"/>
    </row>
    <row r="29" spans="1:81" s="285" customFormat="1" x14ac:dyDescent="0.35">
      <c r="A29" s="276"/>
      <c r="B29" s="277"/>
      <c r="C29" s="277"/>
      <c r="D29" s="277"/>
      <c r="E29" s="277"/>
      <c r="F29" s="277"/>
      <c r="G29" s="277"/>
      <c r="H29" s="368" t="str">
        <f>IFERROR(VLOOKUP(G29,'7. Regional NSW LGAs'!$A$1:$C$93,3,FALSE),"")</f>
        <v/>
      </c>
      <c r="I29" s="368" t="str">
        <f>IFERROR(VLOOKUP(G29,'7. Regional NSW LGAs'!$A$1:$D$93,4,FALSE),"")</f>
        <v/>
      </c>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89" t="str">
        <f>IFERROR(VLOOKUP(G29,'8. LGA frequency (Hide)'!$C$3:$I$97,7,FALSE),"")</f>
        <v/>
      </c>
      <c r="AJ29" s="279"/>
      <c r="AK29" s="279"/>
      <c r="AL29" s="279"/>
      <c r="AM29" s="279"/>
      <c r="AN29" s="311" t="str">
        <f>IFERROR(VLOOKUP(G29,'7. Regional NSW LGAs'!$A$2:$F$93,6,FALSE),"")</f>
        <v/>
      </c>
      <c r="AO29" s="311" t="str">
        <f>IFERROR(VLOOKUP(G29,'ADII Data 2021'!$B$3:$C$96,2,FALSE),"")</f>
        <v/>
      </c>
      <c r="AP29" s="280"/>
      <c r="AQ29" s="280"/>
      <c r="AR29" s="280"/>
      <c r="AS29" s="280"/>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93">
        <f t="shared" si="0"/>
        <v>0</v>
      </c>
      <c r="BS29" s="294">
        <f t="shared" si="1"/>
        <v>0</v>
      </c>
      <c r="BT29" s="290">
        <f t="shared" si="2"/>
        <v>0</v>
      </c>
      <c r="BU29" s="282"/>
      <c r="BV29" s="282"/>
      <c r="BW29" s="282"/>
      <c r="BX29" s="291">
        <f t="shared" si="3"/>
        <v>0</v>
      </c>
      <c r="BY29" s="282"/>
      <c r="BZ29" s="283"/>
      <c r="CA29" s="292">
        <f t="shared" si="4"/>
        <v>0</v>
      </c>
      <c r="CB29" s="278"/>
      <c r="CC29" s="278"/>
    </row>
    <row r="30" spans="1:81" s="285" customFormat="1" x14ac:dyDescent="0.35">
      <c r="A30" s="276"/>
      <c r="B30" s="277"/>
      <c r="C30" s="277"/>
      <c r="D30" s="277"/>
      <c r="E30" s="277"/>
      <c r="F30" s="277"/>
      <c r="G30" s="277"/>
      <c r="H30" s="368" t="str">
        <f>IFERROR(VLOOKUP(G30,'7. Regional NSW LGAs'!$A$1:$C$93,3,FALSE),"")</f>
        <v/>
      </c>
      <c r="I30" s="368" t="str">
        <f>IFERROR(VLOOKUP(G30,'7. Regional NSW LGAs'!$A$1:$D$93,4,FALSE),"")</f>
        <v/>
      </c>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89" t="str">
        <f>IFERROR(VLOOKUP(G30,'8. LGA frequency (Hide)'!$C$3:$I$97,7,FALSE),"")</f>
        <v/>
      </c>
      <c r="AJ30" s="279"/>
      <c r="AK30" s="279"/>
      <c r="AL30" s="279"/>
      <c r="AM30" s="279"/>
      <c r="AN30" s="311" t="str">
        <f>IFERROR(VLOOKUP(G30,'7. Regional NSW LGAs'!$A$2:$F$93,6,FALSE),"")</f>
        <v/>
      </c>
      <c r="AO30" s="311" t="str">
        <f>IFERROR(VLOOKUP(G30,'ADII Data 2021'!$B$3:$C$96,2,FALSE),"")</f>
        <v/>
      </c>
      <c r="AP30" s="280"/>
      <c r="AQ30" s="280"/>
      <c r="AR30" s="280"/>
      <c r="AS30" s="280"/>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93">
        <f t="shared" si="0"/>
        <v>0</v>
      </c>
      <c r="BS30" s="294">
        <f t="shared" si="1"/>
        <v>0</v>
      </c>
      <c r="BT30" s="290">
        <f t="shared" si="2"/>
        <v>0</v>
      </c>
      <c r="BU30" s="282"/>
      <c r="BV30" s="282"/>
      <c r="BW30" s="282"/>
      <c r="BX30" s="291">
        <f t="shared" si="3"/>
        <v>0</v>
      </c>
      <c r="BY30" s="282"/>
      <c r="BZ30" s="283"/>
      <c r="CA30" s="292">
        <f t="shared" si="4"/>
        <v>0</v>
      </c>
      <c r="CB30" s="278"/>
      <c r="CC30" s="278"/>
    </row>
    <row r="31" spans="1:81" s="285" customFormat="1" x14ac:dyDescent="0.35">
      <c r="A31" s="276"/>
      <c r="B31" s="277"/>
      <c r="C31" s="277"/>
      <c r="D31" s="277"/>
      <c r="E31" s="277"/>
      <c r="F31" s="277"/>
      <c r="G31" s="277"/>
      <c r="H31" s="368" t="str">
        <f>IFERROR(VLOOKUP(G31,'7. Regional NSW LGAs'!$A$1:$C$93,3,FALSE),"")</f>
        <v/>
      </c>
      <c r="I31" s="368" t="str">
        <f>IFERROR(VLOOKUP(G31,'7. Regional NSW LGAs'!$A$1:$D$93,4,FALSE),"")</f>
        <v/>
      </c>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89" t="str">
        <f>IFERROR(VLOOKUP(G31,'8. LGA frequency (Hide)'!$C$3:$I$97,7,FALSE),"")</f>
        <v/>
      </c>
      <c r="AJ31" s="279"/>
      <c r="AK31" s="279"/>
      <c r="AL31" s="279"/>
      <c r="AM31" s="279"/>
      <c r="AN31" s="311" t="str">
        <f>IFERROR(VLOOKUP(G31,'7. Regional NSW LGAs'!$A$2:$F$93,6,FALSE),"")</f>
        <v/>
      </c>
      <c r="AO31" s="311" t="str">
        <f>IFERROR(VLOOKUP(G31,'ADII Data 2021'!$B$3:$C$96,2,FALSE),"")</f>
        <v/>
      </c>
      <c r="AP31" s="280"/>
      <c r="AQ31" s="280"/>
      <c r="AR31" s="280"/>
      <c r="AS31" s="280"/>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93">
        <f t="shared" si="0"/>
        <v>0</v>
      </c>
      <c r="BS31" s="294">
        <f t="shared" si="1"/>
        <v>0</v>
      </c>
      <c r="BT31" s="290">
        <f t="shared" si="2"/>
        <v>0</v>
      </c>
      <c r="BU31" s="282"/>
      <c r="BV31" s="282"/>
      <c r="BW31" s="282"/>
      <c r="BX31" s="291">
        <f t="shared" si="3"/>
        <v>0</v>
      </c>
      <c r="BY31" s="282"/>
      <c r="BZ31" s="283"/>
      <c r="CA31" s="292">
        <f t="shared" si="4"/>
        <v>0</v>
      </c>
      <c r="CB31" s="278"/>
      <c r="CC31" s="278"/>
    </row>
    <row r="32" spans="1:81" s="285" customFormat="1" x14ac:dyDescent="0.35">
      <c r="A32" s="276"/>
      <c r="B32" s="277"/>
      <c r="C32" s="277"/>
      <c r="D32" s="277"/>
      <c r="E32" s="277"/>
      <c r="F32" s="277"/>
      <c r="G32" s="277"/>
      <c r="H32" s="368" t="str">
        <f>IFERROR(VLOOKUP(G32,'7. Regional NSW LGAs'!$A$1:$C$93,3,FALSE),"")</f>
        <v/>
      </c>
      <c r="I32" s="368" t="str">
        <f>IFERROR(VLOOKUP(G32,'7. Regional NSW LGAs'!$A$1:$D$93,4,FALSE),"")</f>
        <v/>
      </c>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89" t="str">
        <f>IFERROR(VLOOKUP(G32,'8. LGA frequency (Hide)'!$C$3:$I$97,7,FALSE),"")</f>
        <v/>
      </c>
      <c r="AJ32" s="279"/>
      <c r="AK32" s="279"/>
      <c r="AL32" s="279"/>
      <c r="AM32" s="279"/>
      <c r="AN32" s="311" t="str">
        <f>IFERROR(VLOOKUP(G32,'7. Regional NSW LGAs'!$A$2:$F$93,6,FALSE),"")</f>
        <v/>
      </c>
      <c r="AO32" s="311" t="str">
        <f>IFERROR(VLOOKUP(G32,'ADII Data 2021'!$B$3:$C$96,2,FALSE),"")</f>
        <v/>
      </c>
      <c r="AP32" s="280"/>
      <c r="AQ32" s="280"/>
      <c r="AR32" s="280"/>
      <c r="AS32" s="280"/>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93">
        <f t="shared" si="0"/>
        <v>0</v>
      </c>
      <c r="BS32" s="294">
        <f t="shared" si="1"/>
        <v>0</v>
      </c>
      <c r="BT32" s="290">
        <f t="shared" si="2"/>
        <v>0</v>
      </c>
      <c r="BU32" s="282"/>
      <c r="BV32" s="282"/>
      <c r="BW32" s="282"/>
      <c r="BX32" s="291">
        <f t="shared" si="3"/>
        <v>0</v>
      </c>
      <c r="BY32" s="282"/>
      <c r="BZ32" s="283"/>
      <c r="CA32" s="292">
        <f t="shared" si="4"/>
        <v>0</v>
      </c>
      <c r="CB32" s="278"/>
      <c r="CC32" s="278"/>
    </row>
    <row r="33" spans="1:81" s="285" customFormat="1" x14ac:dyDescent="0.35">
      <c r="A33" s="276"/>
      <c r="B33" s="277"/>
      <c r="C33" s="277"/>
      <c r="D33" s="277"/>
      <c r="E33" s="277"/>
      <c r="F33" s="277"/>
      <c r="G33" s="277"/>
      <c r="H33" s="368" t="str">
        <f>IFERROR(VLOOKUP(G33,'7. Regional NSW LGAs'!$A$1:$C$93,3,FALSE),"")</f>
        <v/>
      </c>
      <c r="I33" s="368" t="str">
        <f>IFERROR(VLOOKUP(G33,'7. Regional NSW LGAs'!$A$1:$D$93,4,FALSE),"")</f>
        <v/>
      </c>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89" t="str">
        <f>IFERROR(VLOOKUP(G33,'8. LGA frequency (Hide)'!$C$3:$I$97,7,FALSE),"")</f>
        <v/>
      </c>
      <c r="AJ33" s="279"/>
      <c r="AK33" s="279"/>
      <c r="AL33" s="279"/>
      <c r="AM33" s="279"/>
      <c r="AN33" s="311" t="str">
        <f>IFERROR(VLOOKUP(G33,'7. Regional NSW LGAs'!$A$2:$F$93,6,FALSE),"")</f>
        <v/>
      </c>
      <c r="AO33" s="311" t="str">
        <f>IFERROR(VLOOKUP(G33,'ADII Data 2021'!$B$3:$C$96,2,FALSE),"")</f>
        <v/>
      </c>
      <c r="AP33" s="280"/>
      <c r="AQ33" s="280"/>
      <c r="AR33" s="280"/>
      <c r="AS33" s="280"/>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93">
        <f t="shared" si="0"/>
        <v>0</v>
      </c>
      <c r="BS33" s="294">
        <f t="shared" si="1"/>
        <v>0</v>
      </c>
      <c r="BT33" s="290">
        <f t="shared" si="2"/>
        <v>0</v>
      </c>
      <c r="BU33" s="282"/>
      <c r="BV33" s="282"/>
      <c r="BW33" s="282"/>
      <c r="BX33" s="291">
        <f t="shared" si="3"/>
        <v>0</v>
      </c>
      <c r="BY33" s="282"/>
      <c r="BZ33" s="283"/>
      <c r="CA33" s="292">
        <f t="shared" si="4"/>
        <v>0</v>
      </c>
      <c r="CB33" s="278"/>
      <c r="CC33" s="278"/>
    </row>
    <row r="34" spans="1:81" s="285" customFormat="1" x14ac:dyDescent="0.35">
      <c r="A34" s="276"/>
      <c r="B34" s="277"/>
      <c r="C34" s="277"/>
      <c r="D34" s="277"/>
      <c r="E34" s="277"/>
      <c r="F34" s="277"/>
      <c r="G34" s="277"/>
      <c r="H34" s="368" t="str">
        <f>IFERROR(VLOOKUP(G34,'7. Regional NSW LGAs'!$A$1:$C$93,3,FALSE),"")</f>
        <v/>
      </c>
      <c r="I34" s="368" t="str">
        <f>IFERROR(VLOOKUP(G34,'7. Regional NSW LGAs'!$A$1:$D$93,4,FALSE),"")</f>
        <v/>
      </c>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89" t="str">
        <f>IFERROR(VLOOKUP(G34,'8. LGA frequency (Hide)'!$C$3:$I$97,7,FALSE),"")</f>
        <v/>
      </c>
      <c r="AJ34" s="279"/>
      <c r="AK34" s="279"/>
      <c r="AL34" s="279"/>
      <c r="AM34" s="279"/>
      <c r="AN34" s="311" t="str">
        <f>IFERROR(VLOOKUP(G34,'7. Regional NSW LGAs'!$A$2:$F$93,6,FALSE),"")</f>
        <v/>
      </c>
      <c r="AO34" s="311" t="str">
        <f>IFERROR(VLOOKUP(G34,'ADII Data 2021'!$B$3:$C$96,2,FALSE),"")</f>
        <v/>
      </c>
      <c r="AP34" s="280"/>
      <c r="AQ34" s="280"/>
      <c r="AR34" s="280"/>
      <c r="AS34" s="280"/>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93">
        <f t="shared" si="0"/>
        <v>0</v>
      </c>
      <c r="BS34" s="294">
        <f t="shared" si="1"/>
        <v>0</v>
      </c>
      <c r="BT34" s="290">
        <f t="shared" si="2"/>
        <v>0</v>
      </c>
      <c r="BU34" s="282"/>
      <c r="BV34" s="282"/>
      <c r="BW34" s="282"/>
      <c r="BX34" s="291">
        <f t="shared" si="3"/>
        <v>0</v>
      </c>
      <c r="BY34" s="282"/>
      <c r="BZ34" s="283"/>
      <c r="CA34" s="292">
        <f t="shared" si="4"/>
        <v>0</v>
      </c>
      <c r="CB34" s="278"/>
      <c r="CC34" s="278"/>
    </row>
    <row r="35" spans="1:81" s="285" customFormat="1" x14ac:dyDescent="0.35">
      <c r="A35" s="276"/>
      <c r="B35" s="277"/>
      <c r="C35" s="277"/>
      <c r="D35" s="277"/>
      <c r="E35" s="277"/>
      <c r="F35" s="277"/>
      <c r="G35" s="277"/>
      <c r="H35" s="368" t="str">
        <f>IFERROR(VLOOKUP(G35,'7. Regional NSW LGAs'!$A$1:$C$93,3,FALSE),"")</f>
        <v/>
      </c>
      <c r="I35" s="368" t="str">
        <f>IFERROR(VLOOKUP(G35,'7. Regional NSW LGAs'!$A$1:$D$93,4,FALSE),"")</f>
        <v/>
      </c>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89" t="str">
        <f>IFERROR(VLOOKUP(G35,'8. LGA frequency (Hide)'!$C$3:$I$97,7,FALSE),"")</f>
        <v/>
      </c>
      <c r="AJ35" s="279"/>
      <c r="AK35" s="279"/>
      <c r="AL35" s="279"/>
      <c r="AM35" s="279"/>
      <c r="AN35" s="311" t="str">
        <f>IFERROR(VLOOKUP(G35,'7. Regional NSW LGAs'!$A$2:$F$93,6,FALSE),"")</f>
        <v/>
      </c>
      <c r="AO35" s="311" t="str">
        <f>IFERROR(VLOOKUP(G35,'ADII Data 2021'!$B$3:$C$96,2,FALSE),"")</f>
        <v/>
      </c>
      <c r="AP35" s="280"/>
      <c r="AQ35" s="280"/>
      <c r="AR35" s="280"/>
      <c r="AS35" s="280"/>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93">
        <f t="shared" si="0"/>
        <v>0</v>
      </c>
      <c r="BS35" s="294">
        <f t="shared" si="1"/>
        <v>0</v>
      </c>
      <c r="BT35" s="290">
        <f t="shared" si="2"/>
        <v>0</v>
      </c>
      <c r="BU35" s="282"/>
      <c r="BV35" s="282"/>
      <c r="BW35" s="282"/>
      <c r="BX35" s="291">
        <f t="shared" si="3"/>
        <v>0</v>
      </c>
      <c r="BY35" s="282"/>
      <c r="BZ35" s="283"/>
      <c r="CA35" s="292">
        <f t="shared" si="4"/>
        <v>0</v>
      </c>
      <c r="CB35" s="278"/>
      <c r="CC35" s="278"/>
    </row>
    <row r="36" spans="1:81" s="285" customFormat="1" x14ac:dyDescent="0.35">
      <c r="A36" s="276"/>
      <c r="B36" s="277"/>
      <c r="C36" s="277"/>
      <c r="D36" s="277"/>
      <c r="E36" s="277"/>
      <c r="F36" s="277"/>
      <c r="G36" s="277"/>
      <c r="H36" s="368" t="str">
        <f>IFERROR(VLOOKUP(G36,'7. Regional NSW LGAs'!$A$1:$C$93,3,FALSE),"")</f>
        <v/>
      </c>
      <c r="I36" s="368" t="str">
        <f>IFERROR(VLOOKUP(G36,'7. Regional NSW LGAs'!$A$1:$D$93,4,FALSE),"")</f>
        <v/>
      </c>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89" t="str">
        <f>IFERROR(VLOOKUP(G36,'8. LGA frequency (Hide)'!$C$3:$I$97,7,FALSE),"")</f>
        <v/>
      </c>
      <c r="AJ36" s="279"/>
      <c r="AK36" s="279"/>
      <c r="AL36" s="279"/>
      <c r="AM36" s="279"/>
      <c r="AN36" s="311" t="str">
        <f>IFERROR(VLOOKUP(G36,'7. Regional NSW LGAs'!$A$2:$F$93,6,FALSE),"")</f>
        <v/>
      </c>
      <c r="AO36" s="311" t="str">
        <f>IFERROR(VLOOKUP(G36,'ADII Data 2021'!$B$3:$C$96,2,FALSE),"")</f>
        <v/>
      </c>
      <c r="AP36" s="280"/>
      <c r="AQ36" s="280"/>
      <c r="AR36" s="280"/>
      <c r="AS36" s="280"/>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93">
        <f t="shared" si="0"/>
        <v>0</v>
      </c>
      <c r="BS36" s="294">
        <f t="shared" si="1"/>
        <v>0</v>
      </c>
      <c r="BT36" s="290">
        <f t="shared" si="2"/>
        <v>0</v>
      </c>
      <c r="BU36" s="282"/>
      <c r="BV36" s="282"/>
      <c r="BW36" s="282"/>
      <c r="BX36" s="291">
        <f t="shared" si="3"/>
        <v>0</v>
      </c>
      <c r="BY36" s="282"/>
      <c r="BZ36" s="283"/>
      <c r="CA36" s="292">
        <f t="shared" si="4"/>
        <v>0</v>
      </c>
      <c r="CB36" s="278"/>
      <c r="CC36" s="278"/>
    </row>
    <row r="37" spans="1:81" s="285" customFormat="1" x14ac:dyDescent="0.35">
      <c r="A37" s="276"/>
      <c r="B37" s="277"/>
      <c r="C37" s="277"/>
      <c r="D37" s="277"/>
      <c r="E37" s="277"/>
      <c r="F37" s="277"/>
      <c r="G37" s="277"/>
      <c r="H37" s="368" t="str">
        <f>IFERROR(VLOOKUP(G37,'7. Regional NSW LGAs'!$A$1:$C$93,3,FALSE),"")</f>
        <v/>
      </c>
      <c r="I37" s="368" t="str">
        <f>IFERROR(VLOOKUP(G37,'7. Regional NSW LGAs'!$A$1:$D$93,4,FALSE),"")</f>
        <v/>
      </c>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89" t="str">
        <f>IFERROR(VLOOKUP(G37,'8. LGA frequency (Hide)'!$C$3:$I$97,7,FALSE),"")</f>
        <v/>
      </c>
      <c r="AJ37" s="279"/>
      <c r="AK37" s="279"/>
      <c r="AL37" s="279"/>
      <c r="AM37" s="279"/>
      <c r="AN37" s="311" t="str">
        <f>IFERROR(VLOOKUP(G37,'7. Regional NSW LGAs'!$A$2:$F$93,6,FALSE),"")</f>
        <v/>
      </c>
      <c r="AO37" s="311" t="str">
        <f>IFERROR(VLOOKUP(G37,'ADII Data 2021'!$B$3:$C$96,2,FALSE),"")</f>
        <v/>
      </c>
      <c r="AP37" s="280"/>
      <c r="AQ37" s="280"/>
      <c r="AR37" s="280"/>
      <c r="AS37" s="280"/>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93">
        <f t="shared" si="0"/>
        <v>0</v>
      </c>
      <c r="BS37" s="294">
        <f t="shared" si="1"/>
        <v>0</v>
      </c>
      <c r="BT37" s="290">
        <f t="shared" si="2"/>
        <v>0</v>
      </c>
      <c r="BU37" s="282"/>
      <c r="BV37" s="282"/>
      <c r="BW37" s="282"/>
      <c r="BX37" s="291">
        <f t="shared" si="3"/>
        <v>0</v>
      </c>
      <c r="BY37" s="282"/>
      <c r="BZ37" s="283"/>
      <c r="CA37" s="292">
        <f t="shared" si="4"/>
        <v>0</v>
      </c>
      <c r="CB37" s="278"/>
      <c r="CC37" s="278"/>
    </row>
    <row r="38" spans="1:81" s="285" customFormat="1" x14ac:dyDescent="0.35">
      <c r="A38" s="276"/>
      <c r="B38" s="277"/>
      <c r="C38" s="277"/>
      <c r="D38" s="277"/>
      <c r="E38" s="277"/>
      <c r="F38" s="277"/>
      <c r="G38" s="277"/>
      <c r="H38" s="368" t="str">
        <f>IFERROR(VLOOKUP(G38,'7. Regional NSW LGAs'!$A$1:$C$93,3,FALSE),"")</f>
        <v/>
      </c>
      <c r="I38" s="368" t="str">
        <f>IFERROR(VLOOKUP(G38,'7. Regional NSW LGAs'!$A$1:$D$93,4,FALSE),"")</f>
        <v/>
      </c>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89" t="str">
        <f>IFERROR(VLOOKUP(G38,'8. LGA frequency (Hide)'!$C$3:$I$97,7,FALSE),"")</f>
        <v/>
      </c>
      <c r="AJ38" s="279"/>
      <c r="AK38" s="279"/>
      <c r="AL38" s="279"/>
      <c r="AM38" s="279"/>
      <c r="AN38" s="311" t="str">
        <f>IFERROR(VLOOKUP(G38,'7. Regional NSW LGAs'!$A$2:$F$93,6,FALSE),"")</f>
        <v/>
      </c>
      <c r="AO38" s="311" t="str">
        <f>IFERROR(VLOOKUP(G38,'ADII Data 2021'!$B$3:$C$96,2,FALSE),"")</f>
        <v/>
      </c>
      <c r="AP38" s="280"/>
      <c r="AQ38" s="280"/>
      <c r="AR38" s="280"/>
      <c r="AS38" s="280"/>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93">
        <f t="shared" si="0"/>
        <v>0</v>
      </c>
      <c r="BS38" s="294">
        <f t="shared" si="1"/>
        <v>0</v>
      </c>
      <c r="BT38" s="290">
        <f t="shared" si="2"/>
        <v>0</v>
      </c>
      <c r="BU38" s="282"/>
      <c r="BV38" s="282"/>
      <c r="BW38" s="282"/>
      <c r="BX38" s="291">
        <f t="shared" si="3"/>
        <v>0</v>
      </c>
      <c r="BY38" s="282"/>
      <c r="BZ38" s="283"/>
      <c r="CA38" s="292">
        <f t="shared" si="4"/>
        <v>0</v>
      </c>
      <c r="CB38" s="278"/>
      <c r="CC38" s="278"/>
    </row>
    <row r="39" spans="1:81" s="285" customFormat="1" x14ac:dyDescent="0.35">
      <c r="A39" s="276"/>
      <c r="B39" s="277"/>
      <c r="C39" s="277"/>
      <c r="D39" s="277"/>
      <c r="E39" s="277"/>
      <c r="F39" s="277"/>
      <c r="G39" s="277"/>
      <c r="H39" s="368" t="str">
        <f>IFERROR(VLOOKUP(G39,'7. Regional NSW LGAs'!$A$1:$C$93,3,FALSE),"")</f>
        <v/>
      </c>
      <c r="I39" s="368" t="str">
        <f>IFERROR(VLOOKUP(G39,'7. Regional NSW LGAs'!$A$1:$D$93,4,FALSE),"")</f>
        <v/>
      </c>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89" t="str">
        <f>IFERROR(VLOOKUP(G39,'8. LGA frequency (Hide)'!$C$3:$I$97,7,FALSE),"")</f>
        <v/>
      </c>
      <c r="AJ39" s="279"/>
      <c r="AK39" s="279"/>
      <c r="AL39" s="279"/>
      <c r="AM39" s="279"/>
      <c r="AN39" s="311" t="str">
        <f>IFERROR(VLOOKUP(G39,'7. Regional NSW LGAs'!$A$2:$F$93,6,FALSE),"")</f>
        <v/>
      </c>
      <c r="AO39" s="311" t="str">
        <f>IFERROR(VLOOKUP(G39,'ADII Data 2021'!$B$3:$C$96,2,FALSE),"")</f>
        <v/>
      </c>
      <c r="AP39" s="280"/>
      <c r="AQ39" s="280"/>
      <c r="AR39" s="280"/>
      <c r="AS39" s="280"/>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93">
        <f t="shared" si="0"/>
        <v>0</v>
      </c>
      <c r="BS39" s="294">
        <f t="shared" si="1"/>
        <v>0</v>
      </c>
      <c r="BT39" s="290">
        <f t="shared" si="2"/>
        <v>0</v>
      </c>
      <c r="BU39" s="282"/>
      <c r="BV39" s="282"/>
      <c r="BW39" s="282"/>
      <c r="BX39" s="291">
        <f t="shared" si="3"/>
        <v>0</v>
      </c>
      <c r="BY39" s="282"/>
      <c r="BZ39" s="283"/>
      <c r="CA39" s="292">
        <f t="shared" si="4"/>
        <v>0</v>
      </c>
      <c r="CB39" s="278"/>
      <c r="CC39" s="278"/>
    </row>
    <row r="40" spans="1:81" s="285" customFormat="1" x14ac:dyDescent="0.35">
      <c r="A40" s="276"/>
      <c r="B40" s="277"/>
      <c r="C40" s="277"/>
      <c r="D40" s="277"/>
      <c r="E40" s="277"/>
      <c r="F40" s="277"/>
      <c r="G40" s="277"/>
      <c r="H40" s="368" t="str">
        <f>IFERROR(VLOOKUP(G40,'7. Regional NSW LGAs'!$A$1:$C$93,3,FALSE),"")</f>
        <v/>
      </c>
      <c r="I40" s="368" t="str">
        <f>IFERROR(VLOOKUP(G40,'7. Regional NSW LGAs'!$A$1:$D$93,4,FALSE),"")</f>
        <v/>
      </c>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89" t="str">
        <f>IFERROR(VLOOKUP(G40,'8. LGA frequency (Hide)'!$C$3:$I$97,7,FALSE),"")</f>
        <v/>
      </c>
      <c r="AJ40" s="279"/>
      <c r="AK40" s="279"/>
      <c r="AL40" s="279"/>
      <c r="AM40" s="279"/>
      <c r="AN40" s="311" t="str">
        <f>IFERROR(VLOOKUP(G40,'7. Regional NSW LGAs'!$A$2:$F$93,6,FALSE),"")</f>
        <v/>
      </c>
      <c r="AO40" s="311" t="str">
        <f>IFERROR(VLOOKUP(G40,'ADII Data 2021'!$B$3:$C$96,2,FALSE),"")</f>
        <v/>
      </c>
      <c r="AP40" s="280"/>
      <c r="AQ40" s="280"/>
      <c r="AR40" s="280"/>
      <c r="AS40" s="280"/>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93">
        <f t="shared" si="0"/>
        <v>0</v>
      </c>
      <c r="BS40" s="294">
        <f t="shared" si="1"/>
        <v>0</v>
      </c>
      <c r="BT40" s="290">
        <f t="shared" si="2"/>
        <v>0</v>
      </c>
      <c r="BU40" s="282"/>
      <c r="BV40" s="282"/>
      <c r="BW40" s="282"/>
      <c r="BX40" s="291">
        <f t="shared" si="3"/>
        <v>0</v>
      </c>
      <c r="BY40" s="282"/>
      <c r="BZ40" s="283"/>
      <c r="CA40" s="292">
        <f t="shared" si="4"/>
        <v>0</v>
      </c>
      <c r="CB40" s="278"/>
      <c r="CC40" s="278"/>
    </row>
    <row r="41" spans="1:81" s="285" customFormat="1" x14ac:dyDescent="0.35">
      <c r="A41" s="276"/>
      <c r="B41" s="277"/>
      <c r="C41" s="277"/>
      <c r="D41" s="277"/>
      <c r="E41" s="277"/>
      <c r="F41" s="277"/>
      <c r="G41" s="277"/>
      <c r="H41" s="368" t="str">
        <f>IFERROR(VLOOKUP(G41,'7. Regional NSW LGAs'!$A$1:$C$93,3,FALSE),"")</f>
        <v/>
      </c>
      <c r="I41" s="368" t="str">
        <f>IFERROR(VLOOKUP(G41,'7. Regional NSW LGAs'!$A$1:$D$93,4,FALSE),"")</f>
        <v/>
      </c>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89" t="str">
        <f>IFERROR(VLOOKUP(G41,'8. LGA frequency (Hide)'!$C$3:$I$97,7,FALSE),"")</f>
        <v/>
      </c>
      <c r="AJ41" s="279"/>
      <c r="AK41" s="279"/>
      <c r="AL41" s="279"/>
      <c r="AM41" s="279"/>
      <c r="AN41" s="311" t="str">
        <f>IFERROR(VLOOKUP(G41,'7. Regional NSW LGAs'!$A$2:$F$93,6,FALSE),"")</f>
        <v/>
      </c>
      <c r="AO41" s="311" t="str">
        <f>IFERROR(VLOOKUP(G41,'ADII Data 2021'!$B$3:$C$96,2,FALSE),"")</f>
        <v/>
      </c>
      <c r="AP41" s="280"/>
      <c r="AQ41" s="280"/>
      <c r="AR41" s="280"/>
      <c r="AS41" s="280"/>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93">
        <f t="shared" si="0"/>
        <v>0</v>
      </c>
      <c r="BS41" s="294">
        <f t="shared" si="1"/>
        <v>0</v>
      </c>
      <c r="BT41" s="290">
        <f t="shared" si="2"/>
        <v>0</v>
      </c>
      <c r="BU41" s="282"/>
      <c r="BV41" s="282"/>
      <c r="BW41" s="282"/>
      <c r="BX41" s="291">
        <f t="shared" si="3"/>
        <v>0</v>
      </c>
      <c r="BY41" s="282"/>
      <c r="BZ41" s="283"/>
      <c r="CA41" s="292">
        <f t="shared" si="4"/>
        <v>0</v>
      </c>
      <c r="CB41" s="278"/>
      <c r="CC41" s="278"/>
    </row>
    <row r="42" spans="1:81" s="285" customFormat="1" x14ac:dyDescent="0.35">
      <c r="A42" s="276"/>
      <c r="B42" s="277"/>
      <c r="C42" s="277"/>
      <c r="D42" s="277"/>
      <c r="E42" s="277"/>
      <c r="F42" s="277"/>
      <c r="G42" s="277"/>
      <c r="H42" s="368" t="str">
        <f>IFERROR(VLOOKUP(G42,'7. Regional NSW LGAs'!$A$1:$C$93,3,FALSE),"")</f>
        <v/>
      </c>
      <c r="I42" s="368" t="str">
        <f>IFERROR(VLOOKUP(G42,'7. Regional NSW LGAs'!$A$1:$D$93,4,FALSE),"")</f>
        <v/>
      </c>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89" t="str">
        <f>IFERROR(VLOOKUP(G42,'8. LGA frequency (Hide)'!$C$3:$I$97,7,FALSE),"")</f>
        <v/>
      </c>
      <c r="AJ42" s="279"/>
      <c r="AK42" s="279"/>
      <c r="AL42" s="279"/>
      <c r="AM42" s="279"/>
      <c r="AN42" s="311" t="str">
        <f>IFERROR(VLOOKUP(G42,'7. Regional NSW LGAs'!$A$2:$F$93,6,FALSE),"")</f>
        <v/>
      </c>
      <c r="AO42" s="311" t="str">
        <f>IFERROR(VLOOKUP(G42,'ADII Data 2021'!$B$3:$C$96,2,FALSE),"")</f>
        <v/>
      </c>
      <c r="AP42" s="280"/>
      <c r="AQ42" s="280"/>
      <c r="AR42" s="280"/>
      <c r="AS42" s="280"/>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93">
        <f t="shared" si="0"/>
        <v>0</v>
      </c>
      <c r="BS42" s="294">
        <f t="shared" si="1"/>
        <v>0</v>
      </c>
      <c r="BT42" s="290">
        <f t="shared" si="2"/>
        <v>0</v>
      </c>
      <c r="BU42" s="282"/>
      <c r="BV42" s="282"/>
      <c r="BW42" s="282"/>
      <c r="BX42" s="291">
        <f t="shared" si="3"/>
        <v>0</v>
      </c>
      <c r="BY42" s="282"/>
      <c r="BZ42" s="283"/>
      <c r="CA42" s="292">
        <f t="shared" si="4"/>
        <v>0</v>
      </c>
      <c r="CB42" s="278"/>
      <c r="CC42" s="278"/>
    </row>
    <row r="43" spans="1:81" s="285" customFormat="1" x14ac:dyDescent="0.35">
      <c r="A43" s="276"/>
      <c r="B43" s="277"/>
      <c r="C43" s="277"/>
      <c r="D43" s="277"/>
      <c r="E43" s="277"/>
      <c r="F43" s="277"/>
      <c r="G43" s="277"/>
      <c r="H43" s="368" t="str">
        <f>IFERROR(VLOOKUP(G43,'7. Regional NSW LGAs'!$A$1:$C$93,3,FALSE),"")</f>
        <v/>
      </c>
      <c r="I43" s="368" t="str">
        <f>IFERROR(VLOOKUP(G43,'7. Regional NSW LGAs'!$A$1:$D$93,4,FALSE),"")</f>
        <v/>
      </c>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89" t="str">
        <f>IFERROR(VLOOKUP(G43,'8. LGA frequency (Hide)'!$C$3:$I$97,7,FALSE),"")</f>
        <v/>
      </c>
      <c r="AJ43" s="279"/>
      <c r="AK43" s="279"/>
      <c r="AL43" s="279"/>
      <c r="AM43" s="279"/>
      <c r="AN43" s="311" t="str">
        <f>IFERROR(VLOOKUP(G43,'7. Regional NSW LGAs'!$A$2:$F$93,6,FALSE),"")</f>
        <v/>
      </c>
      <c r="AO43" s="311" t="str">
        <f>IFERROR(VLOOKUP(G43,'ADII Data 2021'!$B$3:$C$96,2,FALSE),"")</f>
        <v/>
      </c>
      <c r="AP43" s="280"/>
      <c r="AQ43" s="280"/>
      <c r="AR43" s="280"/>
      <c r="AS43" s="280"/>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93">
        <f t="shared" si="0"/>
        <v>0</v>
      </c>
      <c r="BS43" s="294">
        <f t="shared" si="1"/>
        <v>0</v>
      </c>
      <c r="BT43" s="290">
        <f t="shared" si="2"/>
        <v>0</v>
      </c>
      <c r="BU43" s="282"/>
      <c r="BV43" s="282"/>
      <c r="BW43" s="282"/>
      <c r="BX43" s="291">
        <f t="shared" si="3"/>
        <v>0</v>
      </c>
      <c r="BY43" s="282"/>
      <c r="BZ43" s="283"/>
      <c r="CA43" s="292">
        <f t="shared" si="4"/>
        <v>0</v>
      </c>
      <c r="CB43" s="278"/>
      <c r="CC43" s="278"/>
    </row>
    <row r="44" spans="1:81" s="285" customFormat="1" x14ac:dyDescent="0.35">
      <c r="A44" s="276"/>
      <c r="B44" s="277"/>
      <c r="C44" s="277"/>
      <c r="D44" s="277"/>
      <c r="E44" s="277"/>
      <c r="F44" s="277"/>
      <c r="G44" s="277"/>
      <c r="H44" s="368" t="str">
        <f>IFERROR(VLOOKUP(G44,'7. Regional NSW LGAs'!$A$1:$C$93,3,FALSE),"")</f>
        <v/>
      </c>
      <c r="I44" s="368" t="str">
        <f>IFERROR(VLOOKUP(G44,'7. Regional NSW LGAs'!$A$1:$D$93,4,FALSE),"")</f>
        <v/>
      </c>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89" t="str">
        <f>IFERROR(VLOOKUP(G44,'8. LGA frequency (Hide)'!$C$3:$I$97,7,FALSE),"")</f>
        <v/>
      </c>
      <c r="AJ44" s="279"/>
      <c r="AK44" s="279"/>
      <c r="AL44" s="279"/>
      <c r="AM44" s="279"/>
      <c r="AN44" s="311" t="str">
        <f>IFERROR(VLOOKUP(G44,'7. Regional NSW LGAs'!$A$2:$F$93,6,FALSE),"")</f>
        <v/>
      </c>
      <c r="AO44" s="311" t="str">
        <f>IFERROR(VLOOKUP(G44,'ADII Data 2021'!$B$3:$C$96,2,FALSE),"")</f>
        <v/>
      </c>
      <c r="AP44" s="280"/>
      <c r="AQ44" s="280"/>
      <c r="AR44" s="280"/>
      <c r="AS44" s="280"/>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93">
        <f t="shared" si="0"/>
        <v>0</v>
      </c>
      <c r="BS44" s="294">
        <f t="shared" si="1"/>
        <v>0</v>
      </c>
      <c r="BT44" s="290">
        <f t="shared" si="2"/>
        <v>0</v>
      </c>
      <c r="BU44" s="282"/>
      <c r="BV44" s="282"/>
      <c r="BW44" s="282"/>
      <c r="BX44" s="291">
        <f t="shared" si="3"/>
        <v>0</v>
      </c>
      <c r="BY44" s="282"/>
      <c r="BZ44" s="283"/>
      <c r="CA44" s="292">
        <f t="shared" si="4"/>
        <v>0</v>
      </c>
      <c r="CB44" s="278"/>
      <c r="CC44" s="278"/>
    </row>
    <row r="45" spans="1:81" s="285" customFormat="1" x14ac:dyDescent="0.35">
      <c r="A45" s="276"/>
      <c r="B45" s="277"/>
      <c r="C45" s="277"/>
      <c r="D45" s="277"/>
      <c r="E45" s="277"/>
      <c r="F45" s="277"/>
      <c r="G45" s="277"/>
      <c r="H45" s="368" t="str">
        <f>IFERROR(VLOOKUP(G45,'7. Regional NSW LGAs'!$A$1:$C$93,3,FALSE),"")</f>
        <v/>
      </c>
      <c r="I45" s="368" t="str">
        <f>IFERROR(VLOOKUP(G45,'7. Regional NSW LGAs'!$A$1:$D$93,4,FALSE),"")</f>
        <v/>
      </c>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89" t="str">
        <f>IFERROR(VLOOKUP(G45,'8. LGA frequency (Hide)'!$C$3:$I$97,7,FALSE),"")</f>
        <v/>
      </c>
      <c r="AJ45" s="279"/>
      <c r="AK45" s="279"/>
      <c r="AL45" s="279"/>
      <c r="AM45" s="279"/>
      <c r="AN45" s="311" t="str">
        <f>IFERROR(VLOOKUP(G45,'7. Regional NSW LGAs'!$A$2:$F$93,6,FALSE),"")</f>
        <v/>
      </c>
      <c r="AO45" s="311" t="str">
        <f>IFERROR(VLOOKUP(G45,'ADII Data 2021'!$B$3:$C$96,2,FALSE),"")</f>
        <v/>
      </c>
      <c r="AP45" s="280"/>
      <c r="AQ45" s="280"/>
      <c r="AR45" s="280"/>
      <c r="AS45" s="280"/>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93">
        <f t="shared" si="0"/>
        <v>0</v>
      </c>
      <c r="BS45" s="294">
        <f t="shared" si="1"/>
        <v>0</v>
      </c>
      <c r="BT45" s="290">
        <f t="shared" si="2"/>
        <v>0</v>
      </c>
      <c r="BU45" s="282"/>
      <c r="BV45" s="282"/>
      <c r="BW45" s="282"/>
      <c r="BX45" s="291">
        <f t="shared" si="3"/>
        <v>0</v>
      </c>
      <c r="BY45" s="282"/>
      <c r="BZ45" s="283"/>
      <c r="CA45" s="292">
        <f t="shared" si="4"/>
        <v>0</v>
      </c>
      <c r="CB45" s="278"/>
      <c r="CC45" s="278"/>
    </row>
    <row r="46" spans="1:81" s="285" customFormat="1" x14ac:dyDescent="0.35">
      <c r="A46" s="276"/>
      <c r="B46" s="277"/>
      <c r="C46" s="277"/>
      <c r="D46" s="277"/>
      <c r="E46" s="277"/>
      <c r="F46" s="277"/>
      <c r="G46" s="277"/>
      <c r="H46" s="368" t="str">
        <f>IFERROR(VLOOKUP(G46,'7. Regional NSW LGAs'!$A$1:$C$93,3,FALSE),"")</f>
        <v/>
      </c>
      <c r="I46" s="368" t="str">
        <f>IFERROR(VLOOKUP(G46,'7. Regional NSW LGAs'!$A$1:$D$93,4,FALSE),"")</f>
        <v/>
      </c>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89" t="str">
        <f>IFERROR(VLOOKUP(G46,'8. LGA frequency (Hide)'!$C$3:$I$97,7,FALSE),"")</f>
        <v/>
      </c>
      <c r="AJ46" s="279"/>
      <c r="AK46" s="279"/>
      <c r="AL46" s="279"/>
      <c r="AM46" s="279"/>
      <c r="AN46" s="311" t="str">
        <f>IFERROR(VLOOKUP(G46,'7. Regional NSW LGAs'!$A$2:$F$93,6,FALSE),"")</f>
        <v/>
      </c>
      <c r="AO46" s="311" t="str">
        <f>IFERROR(VLOOKUP(G46,'ADII Data 2021'!$B$3:$C$96,2,FALSE),"")</f>
        <v/>
      </c>
      <c r="AP46" s="280"/>
      <c r="AQ46" s="280"/>
      <c r="AR46" s="280"/>
      <c r="AS46" s="280"/>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93">
        <f t="shared" si="0"/>
        <v>0</v>
      </c>
      <c r="BS46" s="294">
        <f t="shared" si="1"/>
        <v>0</v>
      </c>
      <c r="BT46" s="290">
        <f t="shared" si="2"/>
        <v>0</v>
      </c>
      <c r="BU46" s="282"/>
      <c r="BV46" s="282"/>
      <c r="BW46" s="282"/>
      <c r="BX46" s="291">
        <f t="shared" si="3"/>
        <v>0</v>
      </c>
      <c r="BY46" s="282"/>
      <c r="BZ46" s="283"/>
      <c r="CA46" s="292">
        <f t="shared" si="4"/>
        <v>0</v>
      </c>
      <c r="CB46" s="278"/>
      <c r="CC46" s="278"/>
    </row>
    <row r="47" spans="1:81" s="285" customFormat="1" x14ac:dyDescent="0.35">
      <c r="A47" s="276"/>
      <c r="B47" s="277"/>
      <c r="C47" s="277"/>
      <c r="D47" s="277"/>
      <c r="E47" s="277"/>
      <c r="F47" s="277"/>
      <c r="G47" s="277"/>
      <c r="H47" s="368" t="str">
        <f>IFERROR(VLOOKUP(G47,'7. Regional NSW LGAs'!$A$1:$C$93,3,FALSE),"")</f>
        <v/>
      </c>
      <c r="I47" s="368" t="str">
        <f>IFERROR(VLOOKUP(G47,'7. Regional NSW LGAs'!$A$1:$D$93,4,FALSE),"")</f>
        <v/>
      </c>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89" t="str">
        <f>IFERROR(VLOOKUP(G47,'8. LGA frequency (Hide)'!$C$3:$I$97,7,FALSE),"")</f>
        <v/>
      </c>
      <c r="AJ47" s="279"/>
      <c r="AK47" s="279"/>
      <c r="AL47" s="279"/>
      <c r="AM47" s="279"/>
      <c r="AN47" s="311" t="str">
        <f>IFERROR(VLOOKUP(G47,'7. Regional NSW LGAs'!$A$2:$F$93,6,FALSE),"")</f>
        <v/>
      </c>
      <c r="AO47" s="311" t="str">
        <f>IFERROR(VLOOKUP(G47,'ADII Data 2021'!$B$3:$C$96,2,FALSE),"")</f>
        <v/>
      </c>
      <c r="AP47" s="280"/>
      <c r="AQ47" s="280"/>
      <c r="AR47" s="280"/>
      <c r="AS47" s="280"/>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93">
        <f t="shared" si="0"/>
        <v>0</v>
      </c>
      <c r="BS47" s="294">
        <f t="shared" si="1"/>
        <v>0</v>
      </c>
      <c r="BT47" s="290">
        <f t="shared" si="2"/>
        <v>0</v>
      </c>
      <c r="BU47" s="282"/>
      <c r="BV47" s="282"/>
      <c r="BW47" s="282"/>
      <c r="BX47" s="291">
        <f t="shared" si="3"/>
        <v>0</v>
      </c>
      <c r="BY47" s="282"/>
      <c r="BZ47" s="283"/>
      <c r="CA47" s="292">
        <f t="shared" si="4"/>
        <v>0</v>
      </c>
      <c r="CB47" s="278"/>
      <c r="CC47" s="278"/>
    </row>
    <row r="48" spans="1:81" s="285" customFormat="1" x14ac:dyDescent="0.35">
      <c r="A48" s="276"/>
      <c r="B48" s="277"/>
      <c r="C48" s="277"/>
      <c r="D48" s="277"/>
      <c r="E48" s="277"/>
      <c r="F48" s="277"/>
      <c r="G48" s="277"/>
      <c r="H48" s="368" t="str">
        <f>IFERROR(VLOOKUP(G48,'7. Regional NSW LGAs'!$A$1:$C$93,3,FALSE),"")</f>
        <v/>
      </c>
      <c r="I48" s="368" t="str">
        <f>IFERROR(VLOOKUP(G48,'7. Regional NSW LGAs'!$A$1:$D$93,4,FALSE),"")</f>
        <v/>
      </c>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89" t="str">
        <f>IFERROR(VLOOKUP(G48,'8. LGA frequency (Hide)'!$C$3:$I$97,7,FALSE),"")</f>
        <v/>
      </c>
      <c r="AJ48" s="279"/>
      <c r="AK48" s="279"/>
      <c r="AL48" s="279"/>
      <c r="AM48" s="279"/>
      <c r="AN48" s="311" t="str">
        <f>IFERROR(VLOOKUP(G48,'7. Regional NSW LGAs'!$A$2:$F$93,6,FALSE),"")</f>
        <v/>
      </c>
      <c r="AO48" s="311" t="str">
        <f>IFERROR(VLOOKUP(G48,'ADII Data 2021'!$B$3:$C$96,2,FALSE),"")</f>
        <v/>
      </c>
      <c r="AP48" s="280"/>
      <c r="AQ48" s="280"/>
      <c r="AR48" s="280"/>
      <c r="AS48" s="280"/>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93">
        <f t="shared" si="0"/>
        <v>0</v>
      </c>
      <c r="BS48" s="294">
        <f t="shared" si="1"/>
        <v>0</v>
      </c>
      <c r="BT48" s="290">
        <f t="shared" si="2"/>
        <v>0</v>
      </c>
      <c r="BU48" s="282"/>
      <c r="BV48" s="282"/>
      <c r="BW48" s="282"/>
      <c r="BX48" s="291">
        <f t="shared" si="3"/>
        <v>0</v>
      </c>
      <c r="BY48" s="282"/>
      <c r="BZ48" s="283"/>
      <c r="CA48" s="292">
        <f t="shared" si="4"/>
        <v>0</v>
      </c>
      <c r="CB48" s="278"/>
      <c r="CC48" s="278"/>
    </row>
    <row r="49" spans="1:81" s="285" customFormat="1" x14ac:dyDescent="0.35">
      <c r="A49" s="276"/>
      <c r="B49" s="277"/>
      <c r="C49" s="277"/>
      <c r="D49" s="277"/>
      <c r="E49" s="277"/>
      <c r="F49" s="277"/>
      <c r="G49" s="277"/>
      <c r="H49" s="368" t="str">
        <f>IFERROR(VLOOKUP(G49,'7. Regional NSW LGAs'!$A$1:$C$93,3,FALSE),"")</f>
        <v/>
      </c>
      <c r="I49" s="368" t="str">
        <f>IFERROR(VLOOKUP(G49,'7. Regional NSW LGAs'!$A$1:$D$93,4,FALSE),"")</f>
        <v/>
      </c>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89" t="str">
        <f>IFERROR(VLOOKUP(G49,'8. LGA frequency (Hide)'!$C$3:$I$97,7,FALSE),"")</f>
        <v/>
      </c>
      <c r="AJ49" s="279"/>
      <c r="AK49" s="279"/>
      <c r="AL49" s="279"/>
      <c r="AM49" s="279"/>
      <c r="AN49" s="311" t="str">
        <f>IFERROR(VLOOKUP(G49,'7. Regional NSW LGAs'!$A$2:$F$93,6,FALSE),"")</f>
        <v/>
      </c>
      <c r="AO49" s="311" t="str">
        <f>IFERROR(VLOOKUP(G49,'ADII Data 2021'!$B$3:$C$96,2,FALSE),"")</f>
        <v/>
      </c>
      <c r="AP49" s="280"/>
      <c r="AQ49" s="280"/>
      <c r="AR49" s="280"/>
      <c r="AS49" s="280"/>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93">
        <f t="shared" si="0"/>
        <v>0</v>
      </c>
      <c r="BS49" s="294">
        <f t="shared" si="1"/>
        <v>0</v>
      </c>
      <c r="BT49" s="290">
        <f t="shared" si="2"/>
        <v>0</v>
      </c>
      <c r="BU49" s="282"/>
      <c r="BV49" s="282"/>
      <c r="BW49" s="282"/>
      <c r="BX49" s="291">
        <f t="shared" si="3"/>
        <v>0</v>
      </c>
      <c r="BY49" s="282"/>
      <c r="BZ49" s="283"/>
      <c r="CA49" s="292">
        <f t="shared" si="4"/>
        <v>0</v>
      </c>
      <c r="CB49" s="278"/>
      <c r="CC49" s="278"/>
    </row>
    <row r="50" spans="1:81" s="285" customFormat="1" x14ac:dyDescent="0.35">
      <c r="A50" s="276"/>
      <c r="B50" s="277"/>
      <c r="C50" s="277"/>
      <c r="D50" s="277"/>
      <c r="E50" s="277"/>
      <c r="F50" s="277"/>
      <c r="G50" s="277"/>
      <c r="H50" s="368" t="str">
        <f>IFERROR(VLOOKUP(G50,'7. Regional NSW LGAs'!$A$1:$C$93,3,FALSE),"")</f>
        <v/>
      </c>
      <c r="I50" s="368" t="str">
        <f>IFERROR(VLOOKUP(G50,'7. Regional NSW LGAs'!$A$1:$D$93,4,FALSE),"")</f>
        <v/>
      </c>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89" t="str">
        <f>IFERROR(VLOOKUP(G50,'8. LGA frequency (Hide)'!$C$3:$I$97,7,FALSE),"")</f>
        <v/>
      </c>
      <c r="AJ50" s="279"/>
      <c r="AK50" s="279"/>
      <c r="AL50" s="279"/>
      <c r="AM50" s="279"/>
      <c r="AN50" s="311" t="str">
        <f>IFERROR(VLOOKUP(G50,'7. Regional NSW LGAs'!$A$2:$F$93,6,FALSE),"")</f>
        <v/>
      </c>
      <c r="AO50" s="311" t="str">
        <f>IFERROR(VLOOKUP(G50,'ADII Data 2021'!$B$3:$C$96,2,FALSE),"")</f>
        <v/>
      </c>
      <c r="AP50" s="280"/>
      <c r="AQ50" s="280"/>
      <c r="AR50" s="280"/>
      <c r="AS50" s="280"/>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93">
        <f t="shared" si="0"/>
        <v>0</v>
      </c>
      <c r="BS50" s="294">
        <f t="shared" si="1"/>
        <v>0</v>
      </c>
      <c r="BT50" s="290">
        <f t="shared" si="2"/>
        <v>0</v>
      </c>
      <c r="BU50" s="282"/>
      <c r="BV50" s="282"/>
      <c r="BW50" s="282"/>
      <c r="BX50" s="291">
        <f t="shared" si="3"/>
        <v>0</v>
      </c>
      <c r="BY50" s="282"/>
      <c r="BZ50" s="283"/>
      <c r="CA50" s="292">
        <f t="shared" si="4"/>
        <v>0</v>
      </c>
      <c r="CB50" s="278"/>
      <c r="CC50" s="278"/>
    </row>
    <row r="51" spans="1:81" s="285" customFormat="1" x14ac:dyDescent="0.35">
      <c r="A51" s="276"/>
      <c r="B51" s="277"/>
      <c r="C51" s="277"/>
      <c r="D51" s="277"/>
      <c r="E51" s="277"/>
      <c r="F51" s="277"/>
      <c r="G51" s="277"/>
      <c r="H51" s="368" t="str">
        <f>IFERROR(VLOOKUP(G51,'7. Regional NSW LGAs'!$A$1:$C$93,3,FALSE),"")</f>
        <v/>
      </c>
      <c r="I51" s="368" t="str">
        <f>IFERROR(VLOOKUP(G51,'7. Regional NSW LGAs'!$A$1:$D$93,4,FALSE),"")</f>
        <v/>
      </c>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89" t="str">
        <f>IFERROR(VLOOKUP(G51,'8. LGA frequency (Hide)'!$C$3:$I$97,7,FALSE),"")</f>
        <v/>
      </c>
      <c r="AJ51" s="279"/>
      <c r="AK51" s="279"/>
      <c r="AL51" s="279"/>
      <c r="AM51" s="279"/>
      <c r="AN51" s="311" t="str">
        <f>IFERROR(VLOOKUP(G51,'7. Regional NSW LGAs'!$A$2:$F$93,6,FALSE),"")</f>
        <v/>
      </c>
      <c r="AO51" s="311" t="str">
        <f>IFERROR(VLOOKUP(G51,'ADII Data 2021'!$B$3:$C$96,2,FALSE),"")</f>
        <v/>
      </c>
      <c r="AP51" s="280"/>
      <c r="AQ51" s="280"/>
      <c r="AR51" s="280"/>
      <c r="AS51" s="280"/>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93">
        <f t="shared" si="0"/>
        <v>0</v>
      </c>
      <c r="BS51" s="294">
        <f t="shared" si="1"/>
        <v>0</v>
      </c>
      <c r="BT51" s="290">
        <f t="shared" si="2"/>
        <v>0</v>
      </c>
      <c r="BU51" s="282"/>
      <c r="BV51" s="282"/>
      <c r="BW51" s="282"/>
      <c r="BX51" s="291">
        <f t="shared" si="3"/>
        <v>0</v>
      </c>
      <c r="BY51" s="282"/>
      <c r="BZ51" s="283"/>
      <c r="CA51" s="292">
        <f t="shared" si="4"/>
        <v>0</v>
      </c>
      <c r="CB51" s="278"/>
      <c r="CC51" s="278"/>
    </row>
    <row r="52" spans="1:81" s="285" customFormat="1" x14ac:dyDescent="0.35">
      <c r="A52" s="276"/>
      <c r="B52" s="277"/>
      <c r="C52" s="277"/>
      <c r="D52" s="277"/>
      <c r="E52" s="277"/>
      <c r="F52" s="277"/>
      <c r="G52" s="277"/>
      <c r="H52" s="368" t="str">
        <f>IFERROR(VLOOKUP(G52,'7. Regional NSW LGAs'!$A$1:$C$93,3,FALSE),"")</f>
        <v/>
      </c>
      <c r="I52" s="368" t="str">
        <f>IFERROR(VLOOKUP(G52,'7. Regional NSW LGAs'!$A$1:$D$93,4,FALSE),"")</f>
        <v/>
      </c>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89" t="str">
        <f>IFERROR(VLOOKUP(G52,'8. LGA frequency (Hide)'!$C$3:$I$97,7,FALSE),"")</f>
        <v/>
      </c>
      <c r="AJ52" s="279"/>
      <c r="AK52" s="279"/>
      <c r="AL52" s="279"/>
      <c r="AM52" s="279"/>
      <c r="AN52" s="311" t="str">
        <f>IFERROR(VLOOKUP(G52,'7. Regional NSW LGAs'!$A$2:$F$93,6,FALSE),"")</f>
        <v/>
      </c>
      <c r="AO52" s="311" t="str">
        <f>IFERROR(VLOOKUP(G52,'ADII Data 2021'!$B$3:$C$96,2,FALSE),"")</f>
        <v/>
      </c>
      <c r="AP52" s="280"/>
      <c r="AQ52" s="280"/>
      <c r="AR52" s="280"/>
      <c r="AS52" s="280"/>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93">
        <f t="shared" si="0"/>
        <v>0</v>
      </c>
      <c r="BS52" s="294">
        <f t="shared" si="1"/>
        <v>0</v>
      </c>
      <c r="BT52" s="290">
        <f t="shared" si="2"/>
        <v>0</v>
      </c>
      <c r="BU52" s="282"/>
      <c r="BV52" s="282"/>
      <c r="BW52" s="282"/>
      <c r="BX52" s="291">
        <f t="shared" si="3"/>
        <v>0</v>
      </c>
      <c r="BY52" s="282"/>
      <c r="BZ52" s="283"/>
      <c r="CA52" s="292">
        <f t="shared" si="4"/>
        <v>0</v>
      </c>
      <c r="CB52" s="278"/>
      <c r="CC52" s="278"/>
    </row>
    <row r="53" spans="1:81" s="285" customFormat="1" x14ac:dyDescent="0.35">
      <c r="A53" s="276"/>
      <c r="B53" s="277"/>
      <c r="C53" s="277"/>
      <c r="D53" s="277"/>
      <c r="E53" s="277"/>
      <c r="F53" s="277"/>
      <c r="G53" s="277"/>
      <c r="H53" s="368" t="str">
        <f>IFERROR(VLOOKUP(G53,'7. Regional NSW LGAs'!$A$1:$C$93,3,FALSE),"")</f>
        <v/>
      </c>
      <c r="I53" s="368" t="str">
        <f>IFERROR(VLOOKUP(G53,'7. Regional NSW LGAs'!$A$1:$D$93,4,FALSE),"")</f>
        <v/>
      </c>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89" t="str">
        <f>IFERROR(VLOOKUP(G53,'8. LGA frequency (Hide)'!$C$3:$I$97,7,FALSE),"")</f>
        <v/>
      </c>
      <c r="AJ53" s="279"/>
      <c r="AK53" s="279"/>
      <c r="AL53" s="279"/>
      <c r="AM53" s="279"/>
      <c r="AN53" s="311" t="str">
        <f>IFERROR(VLOOKUP(G53,'7. Regional NSW LGAs'!$A$2:$F$93,6,FALSE),"")</f>
        <v/>
      </c>
      <c r="AO53" s="311" t="str">
        <f>IFERROR(VLOOKUP(G53,'ADII Data 2021'!$B$3:$C$96,2,FALSE),"")</f>
        <v/>
      </c>
      <c r="AP53" s="280"/>
      <c r="AQ53" s="280"/>
      <c r="AR53" s="280"/>
      <c r="AS53" s="280"/>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93">
        <f t="shared" si="0"/>
        <v>0</v>
      </c>
      <c r="BS53" s="294">
        <f t="shared" si="1"/>
        <v>0</v>
      </c>
      <c r="BT53" s="290">
        <f t="shared" si="2"/>
        <v>0</v>
      </c>
      <c r="BU53" s="282"/>
      <c r="BV53" s="282"/>
      <c r="BW53" s="282"/>
      <c r="BX53" s="291">
        <f t="shared" si="3"/>
        <v>0</v>
      </c>
      <c r="BY53" s="282"/>
      <c r="BZ53" s="283"/>
      <c r="CA53" s="292">
        <f t="shared" si="4"/>
        <v>0</v>
      </c>
      <c r="CB53" s="278"/>
      <c r="CC53" s="278"/>
    </row>
    <row r="54" spans="1:81" s="285" customFormat="1" x14ac:dyDescent="0.35">
      <c r="A54" s="276"/>
      <c r="B54" s="277"/>
      <c r="C54" s="277"/>
      <c r="D54" s="277"/>
      <c r="E54" s="277"/>
      <c r="F54" s="277"/>
      <c r="G54" s="277"/>
      <c r="H54" s="368" t="str">
        <f>IFERROR(VLOOKUP(G54,'7. Regional NSW LGAs'!$A$1:$C$93,3,FALSE),"")</f>
        <v/>
      </c>
      <c r="I54" s="368" t="str">
        <f>IFERROR(VLOOKUP(G54,'7. Regional NSW LGAs'!$A$1:$D$93,4,FALSE),"")</f>
        <v/>
      </c>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89" t="str">
        <f>IFERROR(VLOOKUP(G54,'8. LGA frequency (Hide)'!$C$3:$I$97,7,FALSE),"")</f>
        <v/>
      </c>
      <c r="AJ54" s="279"/>
      <c r="AK54" s="279"/>
      <c r="AL54" s="279"/>
      <c r="AM54" s="279"/>
      <c r="AN54" s="311" t="str">
        <f>IFERROR(VLOOKUP(G54,'7. Regional NSW LGAs'!$A$2:$F$93,6,FALSE),"")</f>
        <v/>
      </c>
      <c r="AO54" s="311" t="str">
        <f>IFERROR(VLOOKUP(G54,'ADII Data 2021'!$B$3:$C$96,2,FALSE),"")</f>
        <v/>
      </c>
      <c r="AP54" s="280"/>
      <c r="AQ54" s="280"/>
      <c r="AR54" s="280"/>
      <c r="AS54" s="280"/>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93">
        <f t="shared" si="0"/>
        <v>0</v>
      </c>
      <c r="BS54" s="294">
        <f t="shared" si="1"/>
        <v>0</v>
      </c>
      <c r="BT54" s="290">
        <f t="shared" si="2"/>
        <v>0</v>
      </c>
      <c r="BU54" s="282"/>
      <c r="BV54" s="282"/>
      <c r="BW54" s="282"/>
      <c r="BX54" s="291">
        <f t="shared" si="3"/>
        <v>0</v>
      </c>
      <c r="BY54" s="282"/>
      <c r="BZ54" s="283"/>
      <c r="CA54" s="292">
        <f t="shared" si="4"/>
        <v>0</v>
      </c>
      <c r="CB54" s="278"/>
      <c r="CC54" s="278"/>
    </row>
    <row r="55" spans="1:81" s="285" customFormat="1" x14ac:dyDescent="0.35">
      <c r="A55" s="276"/>
      <c r="B55" s="277"/>
      <c r="C55" s="277"/>
      <c r="D55" s="277"/>
      <c r="E55" s="277"/>
      <c r="F55" s="277"/>
      <c r="G55" s="277"/>
      <c r="H55" s="368" t="str">
        <f>IFERROR(VLOOKUP(G55,'7. Regional NSW LGAs'!$A$1:$C$93,3,FALSE),"")</f>
        <v/>
      </c>
      <c r="I55" s="368" t="str">
        <f>IFERROR(VLOOKUP(G55,'7. Regional NSW LGAs'!$A$1:$D$93,4,FALSE),"")</f>
        <v/>
      </c>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89" t="str">
        <f>IFERROR(VLOOKUP(G55,'8. LGA frequency (Hide)'!$C$3:$I$97,7,FALSE),"")</f>
        <v/>
      </c>
      <c r="AJ55" s="279"/>
      <c r="AK55" s="279"/>
      <c r="AL55" s="279"/>
      <c r="AM55" s="279"/>
      <c r="AN55" s="311" t="str">
        <f>IFERROR(VLOOKUP(G55,'7. Regional NSW LGAs'!$A$2:$F$93,6,FALSE),"")</f>
        <v/>
      </c>
      <c r="AO55" s="311" t="str">
        <f>IFERROR(VLOOKUP(G55,'ADII Data 2021'!$B$3:$C$96,2,FALSE),"")</f>
        <v/>
      </c>
      <c r="AP55" s="280"/>
      <c r="AQ55" s="280"/>
      <c r="AR55" s="280"/>
      <c r="AS55" s="280"/>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93">
        <f t="shared" si="0"/>
        <v>0</v>
      </c>
      <c r="BS55" s="294">
        <f t="shared" si="1"/>
        <v>0</v>
      </c>
      <c r="BT55" s="290">
        <f t="shared" si="2"/>
        <v>0</v>
      </c>
      <c r="BU55" s="282"/>
      <c r="BV55" s="282"/>
      <c r="BW55" s="282"/>
      <c r="BX55" s="291">
        <f t="shared" si="3"/>
        <v>0</v>
      </c>
      <c r="BY55" s="282"/>
      <c r="BZ55" s="283"/>
      <c r="CA55" s="292">
        <f t="shared" si="4"/>
        <v>0</v>
      </c>
      <c r="CB55" s="278"/>
      <c r="CC55" s="278"/>
    </row>
    <row r="56" spans="1:81" s="285" customFormat="1" x14ac:dyDescent="0.35">
      <c r="A56" s="276"/>
      <c r="B56" s="277"/>
      <c r="C56" s="277"/>
      <c r="D56" s="277"/>
      <c r="E56" s="277"/>
      <c r="F56" s="277"/>
      <c r="G56" s="277"/>
      <c r="H56" s="368" t="str">
        <f>IFERROR(VLOOKUP(G56,'7. Regional NSW LGAs'!$A$1:$C$93,3,FALSE),"")</f>
        <v/>
      </c>
      <c r="I56" s="368" t="str">
        <f>IFERROR(VLOOKUP(G56,'7. Regional NSW LGAs'!$A$1:$D$93,4,FALSE),"")</f>
        <v/>
      </c>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89" t="str">
        <f>IFERROR(VLOOKUP(G56,'8. LGA frequency (Hide)'!$C$3:$I$97,7,FALSE),"")</f>
        <v/>
      </c>
      <c r="AJ56" s="279"/>
      <c r="AK56" s="279"/>
      <c r="AL56" s="279"/>
      <c r="AM56" s="279"/>
      <c r="AN56" s="311" t="str">
        <f>IFERROR(VLOOKUP(G56,'7. Regional NSW LGAs'!$A$2:$F$93,6,FALSE),"")</f>
        <v/>
      </c>
      <c r="AO56" s="311" t="str">
        <f>IFERROR(VLOOKUP(G56,'ADII Data 2021'!$B$3:$C$96,2,FALSE),"")</f>
        <v/>
      </c>
      <c r="AP56" s="280"/>
      <c r="AQ56" s="280"/>
      <c r="AR56" s="280"/>
      <c r="AS56" s="280"/>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93">
        <f t="shared" si="0"/>
        <v>0</v>
      </c>
      <c r="BS56" s="294">
        <f t="shared" si="1"/>
        <v>0</v>
      </c>
      <c r="BT56" s="290">
        <f t="shared" si="2"/>
        <v>0</v>
      </c>
      <c r="BU56" s="282"/>
      <c r="BV56" s="282"/>
      <c r="BW56" s="282"/>
      <c r="BX56" s="291">
        <f t="shared" si="3"/>
        <v>0</v>
      </c>
      <c r="BY56" s="282"/>
      <c r="BZ56" s="283"/>
      <c r="CA56" s="292">
        <f t="shared" si="4"/>
        <v>0</v>
      </c>
      <c r="CB56" s="278"/>
      <c r="CC56" s="278"/>
    </row>
    <row r="57" spans="1:81" s="285" customFormat="1" x14ac:dyDescent="0.35">
      <c r="A57" s="276"/>
      <c r="B57" s="277"/>
      <c r="C57" s="277"/>
      <c r="D57" s="277"/>
      <c r="E57" s="277"/>
      <c r="F57" s="277"/>
      <c r="G57" s="277"/>
      <c r="H57" s="368" t="str">
        <f>IFERROR(VLOOKUP(G57,'7. Regional NSW LGAs'!$A$1:$C$93,3,FALSE),"")</f>
        <v/>
      </c>
      <c r="I57" s="368" t="str">
        <f>IFERROR(VLOOKUP(G57,'7. Regional NSW LGAs'!$A$1:$D$93,4,FALSE),"")</f>
        <v/>
      </c>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89" t="str">
        <f>IFERROR(VLOOKUP(G57,'8. LGA frequency (Hide)'!$C$3:$I$97,7,FALSE),"")</f>
        <v/>
      </c>
      <c r="AJ57" s="279"/>
      <c r="AK57" s="279"/>
      <c r="AL57" s="279"/>
      <c r="AM57" s="279"/>
      <c r="AN57" s="311" t="str">
        <f>IFERROR(VLOOKUP(G57,'7. Regional NSW LGAs'!$A$2:$F$93,6,FALSE),"")</f>
        <v/>
      </c>
      <c r="AO57" s="311" t="str">
        <f>IFERROR(VLOOKUP(G57,'ADII Data 2021'!$B$3:$C$96,2,FALSE),"")</f>
        <v/>
      </c>
      <c r="AP57" s="280"/>
      <c r="AQ57" s="280"/>
      <c r="AR57" s="280"/>
      <c r="AS57" s="280"/>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93">
        <f t="shared" si="0"/>
        <v>0</v>
      </c>
      <c r="BS57" s="294">
        <f t="shared" si="1"/>
        <v>0</v>
      </c>
      <c r="BT57" s="290">
        <f t="shared" si="2"/>
        <v>0</v>
      </c>
      <c r="BU57" s="282"/>
      <c r="BV57" s="282"/>
      <c r="BW57" s="282"/>
      <c r="BX57" s="291">
        <f t="shared" si="3"/>
        <v>0</v>
      </c>
      <c r="BY57" s="282"/>
      <c r="BZ57" s="283"/>
      <c r="CA57" s="292">
        <f t="shared" si="4"/>
        <v>0</v>
      </c>
      <c r="CB57" s="278"/>
      <c r="CC57" s="278"/>
    </row>
    <row r="58" spans="1:81" s="285" customFormat="1" x14ac:dyDescent="0.35">
      <c r="A58" s="276"/>
      <c r="B58" s="277"/>
      <c r="C58" s="277"/>
      <c r="D58" s="277"/>
      <c r="E58" s="277"/>
      <c r="F58" s="277"/>
      <c r="G58" s="277"/>
      <c r="H58" s="368" t="str">
        <f>IFERROR(VLOOKUP(G58,'7. Regional NSW LGAs'!$A$1:$C$93,3,FALSE),"")</f>
        <v/>
      </c>
      <c r="I58" s="368" t="str">
        <f>IFERROR(VLOOKUP(G58,'7. Regional NSW LGAs'!$A$1:$D$93,4,FALSE),"")</f>
        <v/>
      </c>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89" t="str">
        <f>IFERROR(VLOOKUP(G58,'8. LGA frequency (Hide)'!$C$3:$I$97,7,FALSE),"")</f>
        <v/>
      </c>
      <c r="AJ58" s="279"/>
      <c r="AK58" s="279"/>
      <c r="AL58" s="279"/>
      <c r="AM58" s="279"/>
      <c r="AN58" s="311" t="str">
        <f>IFERROR(VLOOKUP(G58,'7. Regional NSW LGAs'!$A$2:$F$93,6,FALSE),"")</f>
        <v/>
      </c>
      <c r="AO58" s="311" t="str">
        <f>IFERROR(VLOOKUP(G58,'ADII Data 2021'!$B$3:$C$96,2,FALSE),"")</f>
        <v/>
      </c>
      <c r="AP58" s="280"/>
      <c r="AQ58" s="280"/>
      <c r="AR58" s="280"/>
      <c r="AS58" s="280"/>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93">
        <f t="shared" si="0"/>
        <v>0</v>
      </c>
      <c r="BS58" s="294">
        <f t="shared" si="1"/>
        <v>0</v>
      </c>
      <c r="BT58" s="290">
        <f t="shared" si="2"/>
        <v>0</v>
      </c>
      <c r="BU58" s="282"/>
      <c r="BV58" s="282"/>
      <c r="BW58" s="282"/>
      <c r="BX58" s="291">
        <f t="shared" si="3"/>
        <v>0</v>
      </c>
      <c r="BY58" s="282"/>
      <c r="BZ58" s="283"/>
      <c r="CA58" s="292">
        <f t="shared" si="4"/>
        <v>0</v>
      </c>
      <c r="CB58" s="278"/>
      <c r="CC58" s="278"/>
    </row>
    <row r="59" spans="1:81" s="285" customFormat="1" x14ac:dyDescent="0.35">
      <c r="A59" s="276"/>
      <c r="B59" s="277"/>
      <c r="C59" s="277"/>
      <c r="D59" s="277"/>
      <c r="E59" s="277"/>
      <c r="F59" s="277"/>
      <c r="G59" s="277"/>
      <c r="H59" s="368" t="str">
        <f>IFERROR(VLOOKUP(G59,'7. Regional NSW LGAs'!$A$1:$C$93,3,FALSE),"")</f>
        <v/>
      </c>
      <c r="I59" s="368" t="str">
        <f>IFERROR(VLOOKUP(G59,'7. Regional NSW LGAs'!$A$1:$D$93,4,FALSE),"")</f>
        <v/>
      </c>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89" t="str">
        <f>IFERROR(VLOOKUP(G59,'8. LGA frequency (Hide)'!$C$3:$I$97,7,FALSE),"")</f>
        <v/>
      </c>
      <c r="AJ59" s="279"/>
      <c r="AK59" s="279"/>
      <c r="AL59" s="279"/>
      <c r="AM59" s="279"/>
      <c r="AN59" s="311" t="str">
        <f>IFERROR(VLOOKUP(G59,'7. Regional NSW LGAs'!$A$2:$F$93,6,FALSE),"")</f>
        <v/>
      </c>
      <c r="AO59" s="311" t="str">
        <f>IFERROR(VLOOKUP(G59,'ADII Data 2021'!$B$3:$C$96,2,FALSE),"")</f>
        <v/>
      </c>
      <c r="AP59" s="280"/>
      <c r="AQ59" s="280"/>
      <c r="AR59" s="280"/>
      <c r="AS59" s="280"/>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93">
        <f t="shared" si="0"/>
        <v>0</v>
      </c>
      <c r="BS59" s="294">
        <f t="shared" si="1"/>
        <v>0</v>
      </c>
      <c r="BT59" s="290">
        <f t="shared" si="2"/>
        <v>0</v>
      </c>
      <c r="BU59" s="282"/>
      <c r="BV59" s="282"/>
      <c r="BW59" s="282"/>
      <c r="BX59" s="291">
        <f t="shared" si="3"/>
        <v>0</v>
      </c>
      <c r="BY59" s="282"/>
      <c r="BZ59" s="283"/>
      <c r="CA59" s="292">
        <f t="shared" si="4"/>
        <v>0</v>
      </c>
      <c r="CB59" s="278"/>
      <c r="CC59" s="278"/>
    </row>
    <row r="60" spans="1:81" s="285" customFormat="1" x14ac:dyDescent="0.35">
      <c r="A60" s="276"/>
      <c r="B60" s="277"/>
      <c r="C60" s="277"/>
      <c r="D60" s="277"/>
      <c r="E60" s="277"/>
      <c r="F60" s="277"/>
      <c r="G60" s="277"/>
      <c r="H60" s="368" t="str">
        <f>IFERROR(VLOOKUP(G60,'7. Regional NSW LGAs'!$A$1:$C$93,3,FALSE),"")</f>
        <v/>
      </c>
      <c r="I60" s="368" t="str">
        <f>IFERROR(VLOOKUP(G60,'7. Regional NSW LGAs'!$A$1:$D$93,4,FALSE),"")</f>
        <v/>
      </c>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89" t="str">
        <f>IFERROR(VLOOKUP(G60,'8. LGA frequency (Hide)'!$C$3:$I$97,7,FALSE),"")</f>
        <v/>
      </c>
      <c r="AJ60" s="279"/>
      <c r="AK60" s="279"/>
      <c r="AL60" s="279"/>
      <c r="AM60" s="279"/>
      <c r="AN60" s="311" t="str">
        <f>IFERROR(VLOOKUP(G60,'7. Regional NSW LGAs'!$A$2:$F$93,6,FALSE),"")</f>
        <v/>
      </c>
      <c r="AO60" s="311" t="str">
        <f>IFERROR(VLOOKUP(G60,'ADII Data 2021'!$B$3:$C$96,2,FALSE),"")</f>
        <v/>
      </c>
      <c r="AP60" s="280"/>
      <c r="AQ60" s="280"/>
      <c r="AR60" s="280"/>
      <c r="AS60" s="280"/>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93">
        <f t="shared" si="0"/>
        <v>0</v>
      </c>
      <c r="BS60" s="294">
        <f t="shared" si="1"/>
        <v>0</v>
      </c>
      <c r="BT60" s="290">
        <f t="shared" si="2"/>
        <v>0</v>
      </c>
      <c r="BU60" s="282"/>
      <c r="BV60" s="282"/>
      <c r="BW60" s="282"/>
      <c r="BX60" s="291">
        <f t="shared" si="3"/>
        <v>0</v>
      </c>
      <c r="BY60" s="282"/>
      <c r="BZ60" s="283"/>
      <c r="CA60" s="292">
        <f t="shared" si="4"/>
        <v>0</v>
      </c>
      <c r="CB60" s="278"/>
      <c r="CC60" s="278"/>
    </row>
    <row r="61" spans="1:81" s="285" customFormat="1" x14ac:dyDescent="0.35">
      <c r="A61" s="276"/>
      <c r="B61" s="277"/>
      <c r="C61" s="277"/>
      <c r="D61" s="277"/>
      <c r="E61" s="277"/>
      <c r="F61" s="277"/>
      <c r="G61" s="277"/>
      <c r="H61" s="368" t="str">
        <f>IFERROR(VLOOKUP(G61,'7. Regional NSW LGAs'!$A$1:$C$93,3,FALSE),"")</f>
        <v/>
      </c>
      <c r="I61" s="368" t="str">
        <f>IFERROR(VLOOKUP(G61,'7. Regional NSW LGAs'!$A$1:$D$93,4,FALSE),"")</f>
        <v/>
      </c>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89" t="str">
        <f>IFERROR(VLOOKUP(G61,'8. LGA frequency (Hide)'!$C$3:$I$97,7,FALSE),"")</f>
        <v/>
      </c>
      <c r="AJ61" s="279"/>
      <c r="AK61" s="279"/>
      <c r="AL61" s="279"/>
      <c r="AM61" s="279"/>
      <c r="AN61" s="311" t="str">
        <f>IFERROR(VLOOKUP(G61,'7. Regional NSW LGAs'!$A$2:$F$93,6,FALSE),"")</f>
        <v/>
      </c>
      <c r="AO61" s="311" t="str">
        <f>IFERROR(VLOOKUP(G61,'ADII Data 2021'!$B$3:$C$96,2,FALSE),"")</f>
        <v/>
      </c>
      <c r="AP61" s="280"/>
      <c r="AQ61" s="280"/>
      <c r="AR61" s="280"/>
      <c r="AS61" s="280"/>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93">
        <f t="shared" si="0"/>
        <v>0</v>
      </c>
      <c r="BS61" s="294">
        <f t="shared" si="1"/>
        <v>0</v>
      </c>
      <c r="BT61" s="290">
        <f t="shared" si="2"/>
        <v>0</v>
      </c>
      <c r="BU61" s="282"/>
      <c r="BV61" s="282"/>
      <c r="BW61" s="282"/>
      <c r="BX61" s="291">
        <f t="shared" si="3"/>
        <v>0</v>
      </c>
      <c r="BY61" s="282"/>
      <c r="BZ61" s="283"/>
      <c r="CA61" s="292">
        <f t="shared" si="4"/>
        <v>0</v>
      </c>
      <c r="CB61" s="278"/>
      <c r="CC61" s="278"/>
    </row>
    <row r="62" spans="1:81" s="285" customFormat="1" x14ac:dyDescent="0.35">
      <c r="A62" s="276"/>
      <c r="B62" s="277"/>
      <c r="C62" s="277"/>
      <c r="D62" s="277"/>
      <c r="E62" s="277"/>
      <c r="F62" s="277"/>
      <c r="G62" s="277"/>
      <c r="H62" s="368" t="str">
        <f>IFERROR(VLOOKUP(G62,'7. Regional NSW LGAs'!$A$1:$C$93,3,FALSE),"")</f>
        <v/>
      </c>
      <c r="I62" s="368" t="str">
        <f>IFERROR(VLOOKUP(G62,'7. Regional NSW LGAs'!$A$1:$D$93,4,FALSE),"")</f>
        <v/>
      </c>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89" t="str">
        <f>IFERROR(VLOOKUP(G62,'8. LGA frequency (Hide)'!$C$3:$I$97,7,FALSE),"")</f>
        <v/>
      </c>
      <c r="AJ62" s="279"/>
      <c r="AK62" s="279"/>
      <c r="AL62" s="279"/>
      <c r="AM62" s="279"/>
      <c r="AN62" s="311" t="str">
        <f>IFERROR(VLOOKUP(G62,'7. Regional NSW LGAs'!$A$2:$F$93,6,FALSE),"")</f>
        <v/>
      </c>
      <c r="AO62" s="311" t="str">
        <f>IFERROR(VLOOKUP(G62,'ADII Data 2021'!$B$3:$C$96,2,FALSE),"")</f>
        <v/>
      </c>
      <c r="AP62" s="280"/>
      <c r="AQ62" s="280"/>
      <c r="AR62" s="280"/>
      <c r="AS62" s="280"/>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93">
        <f t="shared" si="0"/>
        <v>0</v>
      </c>
      <c r="BS62" s="294">
        <f t="shared" si="1"/>
        <v>0</v>
      </c>
      <c r="BT62" s="290">
        <f t="shared" si="2"/>
        <v>0</v>
      </c>
      <c r="BU62" s="282"/>
      <c r="BV62" s="282"/>
      <c r="BW62" s="282"/>
      <c r="BX62" s="291">
        <f t="shared" si="3"/>
        <v>0</v>
      </c>
      <c r="BY62" s="282"/>
      <c r="BZ62" s="283"/>
      <c r="CA62" s="292">
        <f t="shared" si="4"/>
        <v>0</v>
      </c>
      <c r="CB62" s="278"/>
      <c r="CC62" s="278"/>
    </row>
    <row r="63" spans="1:81" s="285" customFormat="1" x14ac:dyDescent="0.35">
      <c r="A63" s="276"/>
      <c r="B63" s="277"/>
      <c r="C63" s="277"/>
      <c r="D63" s="277"/>
      <c r="E63" s="277"/>
      <c r="F63" s="277"/>
      <c r="G63" s="277"/>
      <c r="H63" s="368" t="str">
        <f>IFERROR(VLOOKUP(G63,'7. Regional NSW LGAs'!$A$1:$C$93,3,FALSE),"")</f>
        <v/>
      </c>
      <c r="I63" s="368" t="str">
        <f>IFERROR(VLOOKUP(G63,'7. Regional NSW LGAs'!$A$1:$D$93,4,FALSE),"")</f>
        <v/>
      </c>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89" t="str">
        <f>IFERROR(VLOOKUP(G63,'8. LGA frequency (Hide)'!$C$3:$I$97,7,FALSE),"")</f>
        <v/>
      </c>
      <c r="AJ63" s="279"/>
      <c r="AK63" s="279"/>
      <c r="AL63" s="279"/>
      <c r="AM63" s="279"/>
      <c r="AN63" s="311" t="str">
        <f>IFERROR(VLOOKUP(G63,'7. Regional NSW LGAs'!$A$2:$F$93,6,FALSE),"")</f>
        <v/>
      </c>
      <c r="AO63" s="311" t="str">
        <f>IFERROR(VLOOKUP(G63,'ADII Data 2021'!$B$3:$C$96,2,FALSE),"")</f>
        <v/>
      </c>
      <c r="AP63" s="280"/>
      <c r="AQ63" s="280"/>
      <c r="AR63" s="280"/>
      <c r="AS63" s="280"/>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93">
        <f t="shared" si="0"/>
        <v>0</v>
      </c>
      <c r="BS63" s="294">
        <f t="shared" si="1"/>
        <v>0</v>
      </c>
      <c r="BT63" s="290">
        <f t="shared" si="2"/>
        <v>0</v>
      </c>
      <c r="BU63" s="282"/>
      <c r="BV63" s="282"/>
      <c r="BW63" s="282"/>
      <c r="BX63" s="291">
        <f t="shared" si="3"/>
        <v>0</v>
      </c>
      <c r="BY63" s="282"/>
      <c r="BZ63" s="283"/>
      <c r="CA63" s="292">
        <f t="shared" si="4"/>
        <v>0</v>
      </c>
      <c r="CB63" s="278"/>
      <c r="CC63" s="278"/>
    </row>
    <row r="64" spans="1:81" s="285" customFormat="1" x14ac:dyDescent="0.35">
      <c r="A64" s="276"/>
      <c r="B64" s="277"/>
      <c r="C64" s="277"/>
      <c r="D64" s="277"/>
      <c r="E64" s="277"/>
      <c r="F64" s="277"/>
      <c r="G64" s="277"/>
      <c r="H64" s="368" t="str">
        <f>IFERROR(VLOOKUP(G64,'7. Regional NSW LGAs'!$A$1:$C$93,3,FALSE),"")</f>
        <v/>
      </c>
      <c r="I64" s="368" t="str">
        <f>IFERROR(VLOOKUP(G64,'7. Regional NSW LGAs'!$A$1:$D$93,4,FALSE),"")</f>
        <v/>
      </c>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89" t="str">
        <f>IFERROR(VLOOKUP(G64,'8. LGA frequency (Hide)'!$C$3:$I$97,7,FALSE),"")</f>
        <v/>
      </c>
      <c r="AJ64" s="279"/>
      <c r="AK64" s="279"/>
      <c r="AL64" s="279"/>
      <c r="AM64" s="279"/>
      <c r="AN64" s="311" t="str">
        <f>IFERROR(VLOOKUP(G64,'7. Regional NSW LGAs'!$A$2:$F$93,6,FALSE),"")</f>
        <v/>
      </c>
      <c r="AO64" s="311" t="str">
        <f>IFERROR(VLOOKUP(G64,'ADII Data 2021'!$B$3:$C$96,2,FALSE),"")</f>
        <v/>
      </c>
      <c r="AP64" s="280"/>
      <c r="AQ64" s="280"/>
      <c r="AR64" s="280"/>
      <c r="AS64" s="280"/>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93">
        <f t="shared" si="0"/>
        <v>0</v>
      </c>
      <c r="BS64" s="294">
        <f t="shared" si="1"/>
        <v>0</v>
      </c>
      <c r="BT64" s="290">
        <f t="shared" si="2"/>
        <v>0</v>
      </c>
      <c r="BU64" s="282"/>
      <c r="BV64" s="282"/>
      <c r="BW64" s="282"/>
      <c r="BX64" s="291">
        <f t="shared" si="3"/>
        <v>0</v>
      </c>
      <c r="BY64" s="282"/>
      <c r="BZ64" s="283"/>
      <c r="CA64" s="292">
        <f t="shared" si="4"/>
        <v>0</v>
      </c>
      <c r="CB64" s="278"/>
      <c r="CC64" s="278"/>
    </row>
    <row r="65" spans="1:81" s="285" customFormat="1" x14ac:dyDescent="0.35">
      <c r="A65" s="276"/>
      <c r="B65" s="277"/>
      <c r="C65" s="277"/>
      <c r="D65" s="277"/>
      <c r="E65" s="277"/>
      <c r="F65" s="277"/>
      <c r="G65" s="277"/>
      <c r="H65" s="368" t="str">
        <f>IFERROR(VLOOKUP(G65,'7. Regional NSW LGAs'!$A$1:$C$93,3,FALSE),"")</f>
        <v/>
      </c>
      <c r="I65" s="368" t="str">
        <f>IFERROR(VLOOKUP(G65,'7. Regional NSW LGAs'!$A$1:$D$93,4,FALSE),"")</f>
        <v/>
      </c>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89" t="str">
        <f>IFERROR(VLOOKUP(G65,'8. LGA frequency (Hide)'!$C$3:$I$97,7,FALSE),"")</f>
        <v/>
      </c>
      <c r="AJ65" s="279"/>
      <c r="AK65" s="279"/>
      <c r="AL65" s="279"/>
      <c r="AM65" s="279"/>
      <c r="AN65" s="311" t="str">
        <f>IFERROR(VLOOKUP(G65,'7. Regional NSW LGAs'!$A$2:$F$93,6,FALSE),"")</f>
        <v/>
      </c>
      <c r="AO65" s="311" t="str">
        <f>IFERROR(VLOOKUP(G65,'ADII Data 2021'!$B$3:$C$96,2,FALSE),"")</f>
        <v/>
      </c>
      <c r="AP65" s="280"/>
      <c r="AQ65" s="280"/>
      <c r="AR65" s="280"/>
      <c r="AS65" s="280"/>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93">
        <f t="shared" si="0"/>
        <v>0</v>
      </c>
      <c r="BS65" s="294">
        <f t="shared" si="1"/>
        <v>0</v>
      </c>
      <c r="BT65" s="290">
        <f t="shared" si="2"/>
        <v>0</v>
      </c>
      <c r="BU65" s="282"/>
      <c r="BV65" s="282"/>
      <c r="BW65" s="282"/>
      <c r="BX65" s="291">
        <f t="shared" si="3"/>
        <v>0</v>
      </c>
      <c r="BY65" s="282"/>
      <c r="BZ65" s="283"/>
      <c r="CA65" s="292">
        <f t="shared" si="4"/>
        <v>0</v>
      </c>
      <c r="CB65" s="278"/>
      <c r="CC65" s="278"/>
    </row>
    <row r="66" spans="1:81" s="285" customFormat="1" x14ac:dyDescent="0.35">
      <c r="A66" s="276"/>
      <c r="B66" s="277"/>
      <c r="C66" s="277"/>
      <c r="D66" s="277"/>
      <c r="E66" s="277"/>
      <c r="F66" s="277"/>
      <c r="G66" s="277"/>
      <c r="H66" s="368" t="str">
        <f>IFERROR(VLOOKUP(G66,'7. Regional NSW LGAs'!$A$1:$C$93,3,FALSE),"")</f>
        <v/>
      </c>
      <c r="I66" s="368" t="str">
        <f>IFERROR(VLOOKUP(G66,'7. Regional NSW LGAs'!$A$1:$D$93,4,FALSE),"")</f>
        <v/>
      </c>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89" t="str">
        <f>IFERROR(VLOOKUP(G66,'8. LGA frequency (Hide)'!$C$3:$I$97,7,FALSE),"")</f>
        <v/>
      </c>
      <c r="AJ66" s="279"/>
      <c r="AK66" s="279"/>
      <c r="AL66" s="279"/>
      <c r="AM66" s="279"/>
      <c r="AN66" s="311" t="str">
        <f>IFERROR(VLOOKUP(G66,'7. Regional NSW LGAs'!$A$2:$F$93,6,FALSE),"")</f>
        <v/>
      </c>
      <c r="AO66" s="311" t="str">
        <f>IFERROR(VLOOKUP(G66,'ADII Data 2021'!$B$3:$C$96,2,FALSE),"")</f>
        <v/>
      </c>
      <c r="AP66" s="280"/>
      <c r="AQ66" s="280"/>
      <c r="AR66" s="280"/>
      <c r="AS66" s="280"/>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93">
        <f t="shared" si="0"/>
        <v>0</v>
      </c>
      <c r="BS66" s="294">
        <f t="shared" si="1"/>
        <v>0</v>
      </c>
      <c r="BT66" s="290">
        <f t="shared" si="2"/>
        <v>0</v>
      </c>
      <c r="BU66" s="282"/>
      <c r="BV66" s="282"/>
      <c r="BW66" s="282"/>
      <c r="BX66" s="291">
        <f t="shared" si="3"/>
        <v>0</v>
      </c>
      <c r="BY66" s="282"/>
      <c r="BZ66" s="283"/>
      <c r="CA66" s="292">
        <f t="shared" si="4"/>
        <v>0</v>
      </c>
      <c r="CB66" s="278"/>
      <c r="CC66" s="278"/>
    </row>
    <row r="67" spans="1:81" s="285" customFormat="1" x14ac:dyDescent="0.35">
      <c r="A67" s="276"/>
      <c r="B67" s="277"/>
      <c r="C67" s="277"/>
      <c r="D67" s="277"/>
      <c r="E67" s="277"/>
      <c r="F67" s="277"/>
      <c r="G67" s="277"/>
      <c r="H67" s="368" t="str">
        <f>IFERROR(VLOOKUP(G67,'7. Regional NSW LGAs'!$A$1:$C$93,3,FALSE),"")</f>
        <v/>
      </c>
      <c r="I67" s="368" t="str">
        <f>IFERROR(VLOOKUP(G67,'7. Regional NSW LGAs'!$A$1:$D$93,4,FALSE),"")</f>
        <v/>
      </c>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89" t="str">
        <f>IFERROR(VLOOKUP(G67,'8. LGA frequency (Hide)'!$C$3:$I$97,7,FALSE),"")</f>
        <v/>
      </c>
      <c r="AJ67" s="279"/>
      <c r="AK67" s="279"/>
      <c r="AL67" s="279"/>
      <c r="AM67" s="279"/>
      <c r="AN67" s="311" t="str">
        <f>IFERROR(VLOOKUP(G67,'7. Regional NSW LGAs'!$A$2:$F$93,6,FALSE),"")</f>
        <v/>
      </c>
      <c r="AO67" s="311" t="str">
        <f>IFERROR(VLOOKUP(G67,'ADII Data 2021'!$B$3:$C$96,2,FALSE),"")</f>
        <v/>
      </c>
      <c r="AP67" s="280"/>
      <c r="AQ67" s="280"/>
      <c r="AR67" s="280"/>
      <c r="AS67" s="280"/>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93">
        <f t="shared" si="0"/>
        <v>0</v>
      </c>
      <c r="BS67" s="294">
        <f t="shared" si="1"/>
        <v>0</v>
      </c>
      <c r="BT67" s="290">
        <f t="shared" si="2"/>
        <v>0</v>
      </c>
      <c r="BU67" s="282"/>
      <c r="BV67" s="282"/>
      <c r="BW67" s="282"/>
      <c r="BX67" s="291">
        <f t="shared" si="3"/>
        <v>0</v>
      </c>
      <c r="BY67" s="282"/>
      <c r="BZ67" s="283"/>
      <c r="CA67" s="292">
        <f t="shared" si="4"/>
        <v>0</v>
      </c>
      <c r="CB67" s="278"/>
      <c r="CC67" s="278"/>
    </row>
    <row r="68" spans="1:81" s="285" customFormat="1" x14ac:dyDescent="0.35">
      <c r="A68" s="276"/>
      <c r="B68" s="277"/>
      <c r="C68" s="277"/>
      <c r="D68" s="277"/>
      <c r="E68" s="277"/>
      <c r="F68" s="277"/>
      <c r="G68" s="277"/>
      <c r="H68" s="368" t="str">
        <f>IFERROR(VLOOKUP(G68,'7. Regional NSW LGAs'!$A$1:$C$93,3,FALSE),"")</f>
        <v/>
      </c>
      <c r="I68" s="368" t="str">
        <f>IFERROR(VLOOKUP(G68,'7. Regional NSW LGAs'!$A$1:$D$93,4,FALSE),"")</f>
        <v/>
      </c>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89" t="str">
        <f>IFERROR(VLOOKUP(G68,'8. LGA frequency (Hide)'!$C$3:$I$97,7,FALSE),"")</f>
        <v/>
      </c>
      <c r="AJ68" s="279"/>
      <c r="AK68" s="279"/>
      <c r="AL68" s="279"/>
      <c r="AM68" s="279"/>
      <c r="AN68" s="311" t="str">
        <f>IFERROR(VLOOKUP(G68,'7. Regional NSW LGAs'!$A$2:$F$93,6,FALSE),"")</f>
        <v/>
      </c>
      <c r="AO68" s="311" t="str">
        <f>IFERROR(VLOOKUP(G68,'ADII Data 2021'!$B$3:$C$96,2,FALSE),"")</f>
        <v/>
      </c>
      <c r="AP68" s="280"/>
      <c r="AQ68" s="280"/>
      <c r="AR68" s="280"/>
      <c r="AS68" s="280"/>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93">
        <f t="shared" si="0"/>
        <v>0</v>
      </c>
      <c r="BS68" s="294">
        <f t="shared" si="1"/>
        <v>0</v>
      </c>
      <c r="BT68" s="290">
        <f t="shared" si="2"/>
        <v>0</v>
      </c>
      <c r="BU68" s="282"/>
      <c r="BV68" s="282"/>
      <c r="BW68" s="282"/>
      <c r="BX68" s="291">
        <f t="shared" si="3"/>
        <v>0</v>
      </c>
      <c r="BY68" s="282"/>
      <c r="BZ68" s="283"/>
      <c r="CA68" s="292">
        <f t="shared" si="4"/>
        <v>0</v>
      </c>
      <c r="CB68" s="278"/>
      <c r="CC68" s="278"/>
    </row>
    <row r="69" spans="1:81" s="285" customFormat="1" x14ac:dyDescent="0.35">
      <c r="A69" s="276"/>
      <c r="B69" s="277"/>
      <c r="C69" s="277"/>
      <c r="D69" s="277"/>
      <c r="E69" s="277"/>
      <c r="F69" s="277"/>
      <c r="G69" s="277"/>
      <c r="H69" s="368" t="str">
        <f>IFERROR(VLOOKUP(G69,'7. Regional NSW LGAs'!$A$1:$C$93,3,FALSE),"")</f>
        <v/>
      </c>
      <c r="I69" s="368" t="str">
        <f>IFERROR(VLOOKUP(G69,'7. Regional NSW LGAs'!$A$1:$D$93,4,FALSE),"")</f>
        <v/>
      </c>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89" t="str">
        <f>IFERROR(VLOOKUP(G69,'8. LGA frequency (Hide)'!$C$3:$I$97,7,FALSE),"")</f>
        <v/>
      </c>
      <c r="AJ69" s="279"/>
      <c r="AK69" s="279"/>
      <c r="AL69" s="279"/>
      <c r="AM69" s="279"/>
      <c r="AN69" s="311" t="str">
        <f>IFERROR(VLOOKUP(G69,'7. Regional NSW LGAs'!$A$2:$F$93,6,FALSE),"")</f>
        <v/>
      </c>
      <c r="AO69" s="311" t="str">
        <f>IFERROR(VLOOKUP(G69,'ADII Data 2021'!$B$3:$C$96,2,FALSE),"")</f>
        <v/>
      </c>
      <c r="AP69" s="280"/>
      <c r="AQ69" s="280"/>
      <c r="AR69" s="280"/>
      <c r="AS69" s="280"/>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93">
        <f t="shared" si="0"/>
        <v>0</v>
      </c>
      <c r="BS69" s="294">
        <f t="shared" si="1"/>
        <v>0</v>
      </c>
      <c r="BT69" s="290">
        <f t="shared" si="2"/>
        <v>0</v>
      </c>
      <c r="BU69" s="282"/>
      <c r="BV69" s="282"/>
      <c r="BW69" s="282"/>
      <c r="BX69" s="291">
        <f t="shared" si="3"/>
        <v>0</v>
      </c>
      <c r="BY69" s="282"/>
      <c r="BZ69" s="283"/>
      <c r="CA69" s="292">
        <f t="shared" si="4"/>
        <v>0</v>
      </c>
      <c r="CB69" s="278"/>
      <c r="CC69" s="278"/>
    </row>
    <row r="70" spans="1:81" s="285" customFormat="1" x14ac:dyDescent="0.35">
      <c r="A70" s="276"/>
      <c r="B70" s="277"/>
      <c r="C70" s="277"/>
      <c r="D70" s="277"/>
      <c r="E70" s="277"/>
      <c r="F70" s="277"/>
      <c r="G70" s="277"/>
      <c r="H70" s="368" t="str">
        <f>IFERROR(VLOOKUP(G70,'7. Regional NSW LGAs'!$A$1:$C$93,3,FALSE),"")</f>
        <v/>
      </c>
      <c r="I70" s="368" t="str">
        <f>IFERROR(VLOOKUP(G70,'7. Regional NSW LGAs'!$A$1:$D$93,4,FALSE),"")</f>
        <v/>
      </c>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89" t="str">
        <f>IFERROR(VLOOKUP(G70,'8. LGA frequency (Hide)'!$C$3:$I$97,7,FALSE),"")</f>
        <v/>
      </c>
      <c r="AJ70" s="279"/>
      <c r="AK70" s="279"/>
      <c r="AL70" s="279"/>
      <c r="AM70" s="279"/>
      <c r="AN70" s="311" t="str">
        <f>IFERROR(VLOOKUP(G70,'7. Regional NSW LGAs'!$A$2:$F$93,6,FALSE),"")</f>
        <v/>
      </c>
      <c r="AO70" s="311" t="str">
        <f>IFERROR(VLOOKUP(G70,'ADII Data 2021'!$B$3:$C$96,2,FALSE),"")</f>
        <v/>
      </c>
      <c r="AP70" s="280"/>
      <c r="AQ70" s="280"/>
      <c r="AR70" s="280"/>
      <c r="AS70" s="280"/>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93">
        <f t="shared" si="0"/>
        <v>0</v>
      </c>
      <c r="BS70" s="294">
        <f t="shared" si="1"/>
        <v>0</v>
      </c>
      <c r="BT70" s="290">
        <f t="shared" si="2"/>
        <v>0</v>
      </c>
      <c r="BU70" s="282"/>
      <c r="BV70" s="282"/>
      <c r="BW70" s="282"/>
      <c r="BX70" s="291">
        <f t="shared" si="3"/>
        <v>0</v>
      </c>
      <c r="BY70" s="282"/>
      <c r="BZ70" s="283"/>
      <c r="CA70" s="292">
        <f t="shared" si="4"/>
        <v>0</v>
      </c>
      <c r="CB70" s="278"/>
      <c r="CC70" s="278"/>
    </row>
    <row r="71" spans="1:81" s="285" customFormat="1" x14ac:dyDescent="0.35">
      <c r="A71" s="276"/>
      <c r="B71" s="277"/>
      <c r="C71" s="277"/>
      <c r="D71" s="277"/>
      <c r="E71" s="277"/>
      <c r="F71" s="277"/>
      <c r="G71" s="277"/>
      <c r="H71" s="368" t="str">
        <f>IFERROR(VLOOKUP(G71,'7. Regional NSW LGAs'!$A$1:$C$93,3,FALSE),"")</f>
        <v/>
      </c>
      <c r="I71" s="368" t="str">
        <f>IFERROR(VLOOKUP(G71,'7. Regional NSW LGAs'!$A$1:$D$93,4,FALSE),"")</f>
        <v/>
      </c>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89" t="str">
        <f>IFERROR(VLOOKUP(G71,'8. LGA frequency (Hide)'!$C$3:$I$97,7,FALSE),"")</f>
        <v/>
      </c>
      <c r="AJ71" s="279"/>
      <c r="AK71" s="279"/>
      <c r="AL71" s="279"/>
      <c r="AM71" s="279"/>
      <c r="AN71" s="311" t="str">
        <f>IFERROR(VLOOKUP(G71,'7. Regional NSW LGAs'!$A$2:$F$93,6,FALSE),"")</f>
        <v/>
      </c>
      <c r="AO71" s="311" t="str">
        <f>IFERROR(VLOOKUP(G71,'ADII Data 2021'!$B$3:$C$96,2,FALSE),"")</f>
        <v/>
      </c>
      <c r="AP71" s="280"/>
      <c r="AQ71" s="280"/>
      <c r="AR71" s="280"/>
      <c r="AS71" s="280"/>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93">
        <f t="shared" si="0"/>
        <v>0</v>
      </c>
      <c r="BS71" s="294">
        <f t="shared" si="1"/>
        <v>0</v>
      </c>
      <c r="BT71" s="290">
        <f t="shared" si="2"/>
        <v>0</v>
      </c>
      <c r="BU71" s="282"/>
      <c r="BV71" s="282"/>
      <c r="BW71" s="282"/>
      <c r="BX71" s="291">
        <f t="shared" si="3"/>
        <v>0</v>
      </c>
      <c r="BY71" s="282"/>
      <c r="BZ71" s="283"/>
      <c r="CA71" s="292">
        <f t="shared" si="4"/>
        <v>0</v>
      </c>
      <c r="CB71" s="278"/>
      <c r="CC71" s="278"/>
    </row>
    <row r="72" spans="1:81" s="285" customFormat="1" x14ac:dyDescent="0.35">
      <c r="A72" s="276"/>
      <c r="B72" s="277"/>
      <c r="C72" s="277"/>
      <c r="D72" s="277"/>
      <c r="E72" s="277"/>
      <c r="F72" s="277"/>
      <c r="G72" s="277"/>
      <c r="H72" s="368" t="str">
        <f>IFERROR(VLOOKUP(G72,'7. Regional NSW LGAs'!$A$1:$C$93,3,FALSE),"")</f>
        <v/>
      </c>
      <c r="I72" s="368" t="str">
        <f>IFERROR(VLOOKUP(G72,'7. Regional NSW LGAs'!$A$1:$D$93,4,FALSE),"")</f>
        <v/>
      </c>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89" t="str">
        <f>IFERROR(VLOOKUP(G72,'8. LGA frequency (Hide)'!$C$3:$I$97,7,FALSE),"")</f>
        <v/>
      </c>
      <c r="AJ72" s="279"/>
      <c r="AK72" s="279"/>
      <c r="AL72" s="279"/>
      <c r="AM72" s="279"/>
      <c r="AN72" s="311" t="str">
        <f>IFERROR(VLOOKUP(G72,'7. Regional NSW LGAs'!$A$2:$F$93,6,FALSE),"")</f>
        <v/>
      </c>
      <c r="AO72" s="311" t="str">
        <f>IFERROR(VLOOKUP(G72,'ADII Data 2021'!$B$3:$C$96,2,FALSE),"")</f>
        <v/>
      </c>
      <c r="AP72" s="280"/>
      <c r="AQ72" s="280"/>
      <c r="AR72" s="280"/>
      <c r="AS72" s="280"/>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93">
        <f t="shared" si="0"/>
        <v>0</v>
      </c>
      <c r="BS72" s="294">
        <f t="shared" si="1"/>
        <v>0</v>
      </c>
      <c r="BT72" s="290">
        <f t="shared" si="2"/>
        <v>0</v>
      </c>
      <c r="BU72" s="282"/>
      <c r="BV72" s="282"/>
      <c r="BW72" s="282"/>
      <c r="BX72" s="291">
        <f t="shared" si="3"/>
        <v>0</v>
      </c>
      <c r="BY72" s="282"/>
      <c r="BZ72" s="283"/>
      <c r="CA72" s="292">
        <f t="shared" si="4"/>
        <v>0</v>
      </c>
      <c r="CB72" s="278"/>
      <c r="CC72" s="278"/>
    </row>
    <row r="73" spans="1:81" s="285" customFormat="1" x14ac:dyDescent="0.35">
      <c r="A73" s="276"/>
      <c r="B73" s="277"/>
      <c r="C73" s="277"/>
      <c r="D73" s="277"/>
      <c r="E73" s="277"/>
      <c r="F73" s="277"/>
      <c r="G73" s="277"/>
      <c r="H73" s="368" t="str">
        <f>IFERROR(VLOOKUP(G73,'7. Regional NSW LGAs'!$A$1:$C$93,3,FALSE),"")</f>
        <v/>
      </c>
      <c r="I73" s="368" t="str">
        <f>IFERROR(VLOOKUP(G73,'7. Regional NSW LGAs'!$A$1:$D$93,4,FALSE),"")</f>
        <v/>
      </c>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89" t="str">
        <f>IFERROR(VLOOKUP(G73,'8. LGA frequency (Hide)'!$C$3:$I$97,7,FALSE),"")</f>
        <v/>
      </c>
      <c r="AJ73" s="279"/>
      <c r="AK73" s="279"/>
      <c r="AL73" s="279"/>
      <c r="AM73" s="279"/>
      <c r="AN73" s="311" t="str">
        <f>IFERROR(VLOOKUP(G73,'7. Regional NSW LGAs'!$A$2:$F$93,6,FALSE),"")</f>
        <v/>
      </c>
      <c r="AO73" s="311" t="str">
        <f>IFERROR(VLOOKUP(G73,'ADII Data 2021'!$B$3:$C$96,2,FALSE),"")</f>
        <v/>
      </c>
      <c r="AP73" s="280"/>
      <c r="AQ73" s="280"/>
      <c r="AR73" s="280"/>
      <c r="AS73" s="280"/>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93">
        <f t="shared" si="0"/>
        <v>0</v>
      </c>
      <c r="BS73" s="294">
        <f t="shared" si="1"/>
        <v>0</v>
      </c>
      <c r="BT73" s="290">
        <f t="shared" si="2"/>
        <v>0</v>
      </c>
      <c r="BU73" s="282"/>
      <c r="BV73" s="282"/>
      <c r="BW73" s="282"/>
      <c r="BX73" s="291">
        <f t="shared" si="3"/>
        <v>0</v>
      </c>
      <c r="BY73" s="282"/>
      <c r="BZ73" s="283"/>
      <c r="CA73" s="292">
        <f t="shared" si="4"/>
        <v>0</v>
      </c>
      <c r="CB73" s="278"/>
      <c r="CC73" s="278"/>
    </row>
    <row r="74" spans="1:81" s="285" customFormat="1" x14ac:dyDescent="0.35">
      <c r="A74" s="276"/>
      <c r="B74" s="277"/>
      <c r="C74" s="277"/>
      <c r="D74" s="277"/>
      <c r="E74" s="277"/>
      <c r="F74" s="277"/>
      <c r="G74" s="277"/>
      <c r="H74" s="368" t="str">
        <f>IFERROR(VLOOKUP(G74,'7. Regional NSW LGAs'!$A$1:$C$93,3,FALSE),"")</f>
        <v/>
      </c>
      <c r="I74" s="368" t="str">
        <f>IFERROR(VLOOKUP(G74,'7. Regional NSW LGAs'!$A$1:$D$93,4,FALSE),"")</f>
        <v/>
      </c>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89" t="str">
        <f>IFERROR(VLOOKUP(G74,'8. LGA frequency (Hide)'!$C$3:$I$97,7,FALSE),"")</f>
        <v/>
      </c>
      <c r="AJ74" s="279"/>
      <c r="AK74" s="279"/>
      <c r="AL74" s="279"/>
      <c r="AM74" s="279"/>
      <c r="AN74" s="311" t="str">
        <f>IFERROR(VLOOKUP(G74,'7. Regional NSW LGAs'!$A$2:$F$93,6,FALSE),"")</f>
        <v/>
      </c>
      <c r="AO74" s="311" t="str">
        <f>IFERROR(VLOOKUP(G74,'ADII Data 2021'!$B$3:$C$96,2,FALSE),"")</f>
        <v/>
      </c>
      <c r="AP74" s="280"/>
      <c r="AQ74" s="280"/>
      <c r="AR74" s="280"/>
      <c r="AS74" s="280"/>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93">
        <f t="shared" si="0"/>
        <v>0</v>
      </c>
      <c r="BS74" s="294">
        <f t="shared" si="1"/>
        <v>0</v>
      </c>
      <c r="BT74" s="290">
        <f t="shared" si="2"/>
        <v>0</v>
      </c>
      <c r="BU74" s="282"/>
      <c r="BV74" s="282"/>
      <c r="BW74" s="282"/>
      <c r="BX74" s="291">
        <f t="shared" si="3"/>
        <v>0</v>
      </c>
      <c r="BY74" s="282"/>
      <c r="BZ74" s="283"/>
      <c r="CA74" s="292">
        <f t="shared" si="4"/>
        <v>0</v>
      </c>
      <c r="CB74" s="278"/>
      <c r="CC74" s="278"/>
    </row>
    <row r="75" spans="1:81" s="285" customFormat="1" x14ac:dyDescent="0.35">
      <c r="A75" s="276"/>
      <c r="B75" s="277"/>
      <c r="C75" s="277"/>
      <c r="D75" s="277"/>
      <c r="E75" s="277"/>
      <c r="F75" s="277"/>
      <c r="G75" s="277"/>
      <c r="H75" s="368" t="str">
        <f>IFERROR(VLOOKUP(G75,'7. Regional NSW LGAs'!$A$1:$C$93,3,FALSE),"")</f>
        <v/>
      </c>
      <c r="I75" s="368" t="str">
        <f>IFERROR(VLOOKUP(G75,'7. Regional NSW LGAs'!$A$1:$D$93,4,FALSE),"")</f>
        <v/>
      </c>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89" t="str">
        <f>IFERROR(VLOOKUP(G75,'8. LGA frequency (Hide)'!$C$3:$I$97,7,FALSE),"")</f>
        <v/>
      </c>
      <c r="AJ75" s="279"/>
      <c r="AK75" s="279"/>
      <c r="AL75" s="279"/>
      <c r="AM75" s="279"/>
      <c r="AN75" s="311" t="str">
        <f>IFERROR(VLOOKUP(G75,'7. Regional NSW LGAs'!$A$2:$F$93,6,FALSE),"")</f>
        <v/>
      </c>
      <c r="AO75" s="311" t="str">
        <f>IFERROR(VLOOKUP(G75,'ADII Data 2021'!$B$3:$C$96,2,FALSE),"")</f>
        <v/>
      </c>
      <c r="AP75" s="280"/>
      <c r="AQ75" s="280"/>
      <c r="AR75" s="280"/>
      <c r="AS75" s="280"/>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93">
        <f t="shared" si="0"/>
        <v>0</v>
      </c>
      <c r="BS75" s="294">
        <f t="shared" si="1"/>
        <v>0</v>
      </c>
      <c r="BT75" s="290">
        <f t="shared" si="2"/>
        <v>0</v>
      </c>
      <c r="BU75" s="282"/>
      <c r="BV75" s="282"/>
      <c r="BW75" s="282"/>
      <c r="BX75" s="291">
        <f t="shared" si="3"/>
        <v>0</v>
      </c>
      <c r="BY75" s="282"/>
      <c r="BZ75" s="283"/>
      <c r="CA75" s="292">
        <f t="shared" si="4"/>
        <v>0</v>
      </c>
      <c r="CB75" s="278"/>
      <c r="CC75" s="278"/>
    </row>
    <row r="76" spans="1:81" s="285" customFormat="1" x14ac:dyDescent="0.35">
      <c r="A76" s="276"/>
      <c r="B76" s="277"/>
      <c r="C76" s="277"/>
      <c r="D76" s="277"/>
      <c r="E76" s="277"/>
      <c r="F76" s="277"/>
      <c r="G76" s="277"/>
      <c r="H76" s="368" t="str">
        <f>IFERROR(VLOOKUP(G76,'7. Regional NSW LGAs'!$A$1:$C$93,3,FALSE),"")</f>
        <v/>
      </c>
      <c r="I76" s="368" t="str">
        <f>IFERROR(VLOOKUP(G76,'7. Regional NSW LGAs'!$A$1:$D$93,4,FALSE),"")</f>
        <v/>
      </c>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89" t="str">
        <f>IFERROR(VLOOKUP(G76,'8. LGA frequency (Hide)'!$C$3:$I$97,7,FALSE),"")</f>
        <v/>
      </c>
      <c r="AJ76" s="279"/>
      <c r="AK76" s="279"/>
      <c r="AL76" s="279"/>
      <c r="AM76" s="279"/>
      <c r="AN76" s="311" t="str">
        <f>IFERROR(VLOOKUP(G76,'7. Regional NSW LGAs'!$A$2:$F$93,6,FALSE),"")</f>
        <v/>
      </c>
      <c r="AO76" s="311" t="str">
        <f>IFERROR(VLOOKUP(G76,'ADII Data 2021'!$B$3:$C$96,2,FALSE),"")</f>
        <v/>
      </c>
      <c r="AP76" s="280"/>
      <c r="AQ76" s="280"/>
      <c r="AR76" s="280"/>
      <c r="AS76" s="280"/>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93">
        <f t="shared" ref="BR76:BR85" si="5">SUM(AT76:BI76)</f>
        <v>0</v>
      </c>
      <c r="BS76" s="294">
        <f t="shared" ref="BS76:BS85" si="6">SUM(BJ76:BQ76)</f>
        <v>0</v>
      </c>
      <c r="BT76" s="290">
        <f t="shared" ref="BT76:BT85" si="7">BR76+BS76</f>
        <v>0</v>
      </c>
      <c r="BU76" s="282"/>
      <c r="BV76" s="282"/>
      <c r="BW76" s="282"/>
      <c r="BX76" s="291">
        <f t="shared" ref="BX76:BX85" si="8">BU76+BV76</f>
        <v>0</v>
      </c>
      <c r="BY76" s="282"/>
      <c r="BZ76" s="283"/>
      <c r="CA76" s="292">
        <f t="shared" ref="CA76:CA85" si="9">BY76+BZ76</f>
        <v>0</v>
      </c>
      <c r="CB76" s="278"/>
      <c r="CC76" s="278"/>
    </row>
    <row r="77" spans="1:81" s="285" customFormat="1" x14ac:dyDescent="0.35">
      <c r="A77" s="276"/>
      <c r="B77" s="277"/>
      <c r="C77" s="277"/>
      <c r="D77" s="277"/>
      <c r="E77" s="277"/>
      <c r="F77" s="277"/>
      <c r="G77" s="277"/>
      <c r="H77" s="368" t="str">
        <f>IFERROR(VLOOKUP(G77,'7. Regional NSW LGAs'!$A$1:$C$93,3,FALSE),"")</f>
        <v/>
      </c>
      <c r="I77" s="368" t="str">
        <f>IFERROR(VLOOKUP(G77,'7. Regional NSW LGAs'!$A$1:$D$93,4,FALSE),"")</f>
        <v/>
      </c>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89" t="str">
        <f>IFERROR(VLOOKUP(G77,'8. LGA frequency (Hide)'!$C$3:$I$97,7,FALSE),"")</f>
        <v/>
      </c>
      <c r="AJ77" s="279"/>
      <c r="AK77" s="279"/>
      <c r="AL77" s="279"/>
      <c r="AM77" s="279"/>
      <c r="AN77" s="311" t="str">
        <f>IFERROR(VLOOKUP(G77,'7. Regional NSW LGAs'!$A$2:$F$93,6,FALSE),"")</f>
        <v/>
      </c>
      <c r="AO77" s="311" t="str">
        <f>IFERROR(VLOOKUP(G77,'ADII Data 2021'!$B$3:$C$96,2,FALSE),"")</f>
        <v/>
      </c>
      <c r="AP77" s="280"/>
      <c r="AQ77" s="280"/>
      <c r="AR77" s="280"/>
      <c r="AS77" s="280"/>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93">
        <f t="shared" si="5"/>
        <v>0</v>
      </c>
      <c r="BS77" s="294">
        <f t="shared" si="6"/>
        <v>0</v>
      </c>
      <c r="BT77" s="290">
        <f t="shared" si="7"/>
        <v>0</v>
      </c>
      <c r="BU77" s="282"/>
      <c r="BV77" s="282"/>
      <c r="BW77" s="282"/>
      <c r="BX77" s="291">
        <f t="shared" si="8"/>
        <v>0</v>
      </c>
      <c r="BY77" s="282"/>
      <c r="BZ77" s="283"/>
      <c r="CA77" s="292">
        <f t="shared" si="9"/>
        <v>0</v>
      </c>
      <c r="CB77" s="278"/>
      <c r="CC77" s="278"/>
    </row>
    <row r="78" spans="1:81" s="285" customFormat="1" x14ac:dyDescent="0.35">
      <c r="A78" s="276"/>
      <c r="B78" s="277"/>
      <c r="C78" s="277"/>
      <c r="D78" s="277"/>
      <c r="E78" s="277"/>
      <c r="F78" s="277"/>
      <c r="G78" s="277"/>
      <c r="H78" s="368" t="str">
        <f>IFERROR(VLOOKUP(G78,'7. Regional NSW LGAs'!$A$1:$C$93,3,FALSE),"")</f>
        <v/>
      </c>
      <c r="I78" s="368" t="str">
        <f>IFERROR(VLOOKUP(G78,'7. Regional NSW LGAs'!$A$1:$D$93,4,FALSE),"")</f>
        <v/>
      </c>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89" t="str">
        <f>IFERROR(VLOOKUP(G78,'8. LGA frequency (Hide)'!$C$3:$I$97,7,FALSE),"")</f>
        <v/>
      </c>
      <c r="AJ78" s="279"/>
      <c r="AK78" s="279"/>
      <c r="AL78" s="279"/>
      <c r="AM78" s="279"/>
      <c r="AN78" s="311" t="str">
        <f>IFERROR(VLOOKUP(G78,'7. Regional NSW LGAs'!$A$2:$F$93,6,FALSE),"")</f>
        <v/>
      </c>
      <c r="AO78" s="311" t="str">
        <f>IFERROR(VLOOKUP(G78,'ADII Data 2021'!$B$3:$C$96,2,FALSE),"")</f>
        <v/>
      </c>
      <c r="AP78" s="280"/>
      <c r="AQ78" s="280"/>
      <c r="AR78" s="280"/>
      <c r="AS78" s="280"/>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93">
        <f t="shared" si="5"/>
        <v>0</v>
      </c>
      <c r="BS78" s="294">
        <f t="shared" si="6"/>
        <v>0</v>
      </c>
      <c r="BT78" s="290">
        <f t="shared" si="7"/>
        <v>0</v>
      </c>
      <c r="BU78" s="282"/>
      <c r="BV78" s="282"/>
      <c r="BW78" s="282"/>
      <c r="BX78" s="291">
        <f t="shared" si="8"/>
        <v>0</v>
      </c>
      <c r="BY78" s="282"/>
      <c r="BZ78" s="283"/>
      <c r="CA78" s="292">
        <f t="shared" si="9"/>
        <v>0</v>
      </c>
      <c r="CB78" s="278"/>
      <c r="CC78" s="278"/>
    </row>
    <row r="79" spans="1:81" s="285" customFormat="1" x14ac:dyDescent="0.35">
      <c r="A79" s="276"/>
      <c r="B79" s="277"/>
      <c r="C79" s="277"/>
      <c r="D79" s="277"/>
      <c r="E79" s="277"/>
      <c r="F79" s="277"/>
      <c r="G79" s="277"/>
      <c r="H79" s="368" t="str">
        <f>IFERROR(VLOOKUP(G79,'7. Regional NSW LGAs'!$A$1:$C$93,3,FALSE),"")</f>
        <v/>
      </c>
      <c r="I79" s="368" t="str">
        <f>IFERROR(VLOOKUP(G79,'7. Regional NSW LGAs'!$A$1:$D$93,4,FALSE),"")</f>
        <v/>
      </c>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89" t="str">
        <f>IFERROR(VLOOKUP(G79,'8. LGA frequency (Hide)'!$C$3:$I$97,7,FALSE),"")</f>
        <v/>
      </c>
      <c r="AJ79" s="279"/>
      <c r="AK79" s="279"/>
      <c r="AL79" s="279"/>
      <c r="AM79" s="279"/>
      <c r="AN79" s="311" t="str">
        <f>IFERROR(VLOOKUP(G79,'7. Regional NSW LGAs'!$A$2:$F$93,6,FALSE),"")</f>
        <v/>
      </c>
      <c r="AO79" s="311" t="str">
        <f>IFERROR(VLOOKUP(G79,'ADII Data 2021'!$B$3:$C$96,2,FALSE),"")</f>
        <v/>
      </c>
      <c r="AP79" s="280"/>
      <c r="AQ79" s="280"/>
      <c r="AR79" s="280"/>
      <c r="AS79" s="280"/>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93">
        <f t="shared" si="5"/>
        <v>0</v>
      </c>
      <c r="BS79" s="294">
        <f t="shared" si="6"/>
        <v>0</v>
      </c>
      <c r="BT79" s="290">
        <f t="shared" si="7"/>
        <v>0</v>
      </c>
      <c r="BU79" s="282"/>
      <c r="BV79" s="282"/>
      <c r="BW79" s="282"/>
      <c r="BX79" s="291">
        <f t="shared" si="8"/>
        <v>0</v>
      </c>
      <c r="BY79" s="282"/>
      <c r="BZ79" s="283"/>
      <c r="CA79" s="292">
        <f t="shared" si="9"/>
        <v>0</v>
      </c>
      <c r="CB79" s="278"/>
      <c r="CC79" s="278"/>
    </row>
    <row r="80" spans="1:81" s="285" customFormat="1" x14ac:dyDescent="0.35">
      <c r="A80" s="276"/>
      <c r="B80" s="277"/>
      <c r="C80" s="277"/>
      <c r="D80" s="277"/>
      <c r="E80" s="277"/>
      <c r="F80" s="277"/>
      <c r="G80" s="277"/>
      <c r="H80" s="368" t="str">
        <f>IFERROR(VLOOKUP(G80,'7. Regional NSW LGAs'!$A$1:$C$93,3,FALSE),"")</f>
        <v/>
      </c>
      <c r="I80" s="368" t="str">
        <f>IFERROR(VLOOKUP(G80,'7. Regional NSW LGAs'!$A$1:$D$93,4,FALSE),"")</f>
        <v/>
      </c>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89" t="str">
        <f>IFERROR(VLOOKUP(G80,'8. LGA frequency (Hide)'!$C$3:$I$97,7,FALSE),"")</f>
        <v/>
      </c>
      <c r="AJ80" s="279"/>
      <c r="AK80" s="279"/>
      <c r="AL80" s="279"/>
      <c r="AM80" s="279"/>
      <c r="AN80" s="311" t="str">
        <f>IFERROR(VLOOKUP(G80,'7. Regional NSW LGAs'!$A$2:$F$93,6,FALSE),"")</f>
        <v/>
      </c>
      <c r="AO80" s="311" t="str">
        <f>IFERROR(VLOOKUP(G80,'ADII Data 2021'!$B$3:$C$96,2,FALSE),"")</f>
        <v/>
      </c>
      <c r="AP80" s="280"/>
      <c r="AQ80" s="280"/>
      <c r="AR80" s="280"/>
      <c r="AS80" s="280"/>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93">
        <f t="shared" si="5"/>
        <v>0</v>
      </c>
      <c r="BS80" s="294">
        <f t="shared" si="6"/>
        <v>0</v>
      </c>
      <c r="BT80" s="290">
        <f t="shared" si="7"/>
        <v>0</v>
      </c>
      <c r="BU80" s="282"/>
      <c r="BV80" s="282"/>
      <c r="BW80" s="282"/>
      <c r="BX80" s="291">
        <f t="shared" si="8"/>
        <v>0</v>
      </c>
      <c r="BY80" s="282"/>
      <c r="BZ80" s="283"/>
      <c r="CA80" s="292">
        <f t="shared" si="9"/>
        <v>0</v>
      </c>
      <c r="CB80" s="278"/>
      <c r="CC80" s="278"/>
    </row>
    <row r="81" spans="1:81" s="285" customFormat="1" x14ac:dyDescent="0.35">
      <c r="A81" s="276"/>
      <c r="B81" s="277"/>
      <c r="C81" s="277"/>
      <c r="D81" s="277"/>
      <c r="E81" s="277"/>
      <c r="F81" s="277"/>
      <c r="G81" s="277"/>
      <c r="H81" s="368" t="str">
        <f>IFERROR(VLOOKUP(G81,'7. Regional NSW LGAs'!$A$1:$C$93,3,FALSE),"")</f>
        <v/>
      </c>
      <c r="I81" s="368" t="str">
        <f>IFERROR(VLOOKUP(G81,'7. Regional NSW LGAs'!$A$1:$D$93,4,FALSE),"")</f>
        <v/>
      </c>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89" t="str">
        <f>IFERROR(VLOOKUP(G81,'8. LGA frequency (Hide)'!$C$3:$I$97,7,FALSE),"")</f>
        <v/>
      </c>
      <c r="AJ81" s="279"/>
      <c r="AK81" s="279"/>
      <c r="AL81" s="279"/>
      <c r="AM81" s="279"/>
      <c r="AN81" s="311" t="str">
        <f>IFERROR(VLOOKUP(G81,'7. Regional NSW LGAs'!$A$2:$F$93,6,FALSE),"")</f>
        <v/>
      </c>
      <c r="AO81" s="311" t="str">
        <f>IFERROR(VLOOKUP(G81,'ADII Data 2021'!$B$3:$C$96,2,FALSE),"")</f>
        <v/>
      </c>
      <c r="AP81" s="280"/>
      <c r="AQ81" s="280"/>
      <c r="AR81" s="280"/>
      <c r="AS81" s="280"/>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93">
        <f t="shared" si="5"/>
        <v>0</v>
      </c>
      <c r="BS81" s="294">
        <f t="shared" si="6"/>
        <v>0</v>
      </c>
      <c r="BT81" s="290">
        <f t="shared" si="7"/>
        <v>0</v>
      </c>
      <c r="BU81" s="282"/>
      <c r="BV81" s="282"/>
      <c r="BW81" s="282"/>
      <c r="BX81" s="291">
        <f t="shared" si="8"/>
        <v>0</v>
      </c>
      <c r="BY81" s="282"/>
      <c r="BZ81" s="283"/>
      <c r="CA81" s="292">
        <f t="shared" si="9"/>
        <v>0</v>
      </c>
      <c r="CB81" s="278"/>
      <c r="CC81" s="278"/>
    </row>
    <row r="82" spans="1:81" s="285" customFormat="1" x14ac:dyDescent="0.35">
      <c r="A82" s="276"/>
      <c r="B82" s="277"/>
      <c r="C82" s="277"/>
      <c r="D82" s="277"/>
      <c r="E82" s="277"/>
      <c r="F82" s="277"/>
      <c r="G82" s="277"/>
      <c r="H82" s="368" t="str">
        <f>IFERROR(VLOOKUP(G82,'7. Regional NSW LGAs'!$A$1:$C$93,3,FALSE),"")</f>
        <v/>
      </c>
      <c r="I82" s="368" t="str">
        <f>IFERROR(VLOOKUP(G82,'7. Regional NSW LGAs'!$A$1:$D$93,4,FALSE),"")</f>
        <v/>
      </c>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89" t="str">
        <f>IFERROR(VLOOKUP(G82,'8. LGA frequency (Hide)'!$C$3:$I$97,7,FALSE),"")</f>
        <v/>
      </c>
      <c r="AJ82" s="279"/>
      <c r="AK82" s="279"/>
      <c r="AL82" s="279"/>
      <c r="AM82" s="279"/>
      <c r="AN82" s="311" t="str">
        <f>IFERROR(VLOOKUP(G82,'7. Regional NSW LGAs'!$A$2:$F$93,6,FALSE),"")</f>
        <v/>
      </c>
      <c r="AO82" s="311" t="str">
        <f>IFERROR(VLOOKUP(G82,'ADII Data 2021'!$B$3:$C$96,2,FALSE),"")</f>
        <v/>
      </c>
      <c r="AP82" s="280"/>
      <c r="AQ82" s="280"/>
      <c r="AR82" s="280"/>
      <c r="AS82" s="280"/>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93">
        <f t="shared" si="5"/>
        <v>0</v>
      </c>
      <c r="BS82" s="294">
        <f t="shared" si="6"/>
        <v>0</v>
      </c>
      <c r="BT82" s="290">
        <f t="shared" si="7"/>
        <v>0</v>
      </c>
      <c r="BU82" s="282"/>
      <c r="BV82" s="282"/>
      <c r="BW82" s="282"/>
      <c r="BX82" s="291">
        <f t="shared" si="8"/>
        <v>0</v>
      </c>
      <c r="BY82" s="282"/>
      <c r="BZ82" s="283"/>
      <c r="CA82" s="292">
        <f t="shared" si="9"/>
        <v>0</v>
      </c>
      <c r="CB82" s="278"/>
      <c r="CC82" s="278"/>
    </row>
    <row r="83" spans="1:81" s="285" customFormat="1" x14ac:dyDescent="0.35">
      <c r="A83" s="276"/>
      <c r="B83" s="277"/>
      <c r="C83" s="277"/>
      <c r="D83" s="277"/>
      <c r="E83" s="277"/>
      <c r="F83" s="277"/>
      <c r="G83" s="277"/>
      <c r="H83" s="368" t="str">
        <f>IFERROR(VLOOKUP(G83,'7. Regional NSW LGAs'!$A$1:$C$93,3,FALSE),"")</f>
        <v/>
      </c>
      <c r="I83" s="368" t="str">
        <f>IFERROR(VLOOKUP(G83,'7. Regional NSW LGAs'!$A$1:$D$93,4,FALSE),"")</f>
        <v/>
      </c>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89" t="str">
        <f>IFERROR(VLOOKUP(G83,'8. LGA frequency (Hide)'!$C$3:$I$97,7,FALSE),"")</f>
        <v/>
      </c>
      <c r="AJ83" s="279"/>
      <c r="AK83" s="279"/>
      <c r="AL83" s="279"/>
      <c r="AM83" s="279"/>
      <c r="AN83" s="311" t="str">
        <f>IFERROR(VLOOKUP(G83,'7. Regional NSW LGAs'!$A$2:$F$93,6,FALSE),"")</f>
        <v/>
      </c>
      <c r="AO83" s="311" t="str">
        <f>IFERROR(VLOOKUP(G83,'ADII Data 2021'!$B$3:$C$96,2,FALSE),"")</f>
        <v/>
      </c>
      <c r="AP83" s="280"/>
      <c r="AQ83" s="280"/>
      <c r="AR83" s="280"/>
      <c r="AS83" s="280"/>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93">
        <f t="shared" si="5"/>
        <v>0</v>
      </c>
      <c r="BS83" s="294">
        <f t="shared" si="6"/>
        <v>0</v>
      </c>
      <c r="BT83" s="290">
        <f t="shared" si="7"/>
        <v>0</v>
      </c>
      <c r="BU83" s="282"/>
      <c r="BV83" s="282"/>
      <c r="BW83" s="282"/>
      <c r="BX83" s="291">
        <f t="shared" si="8"/>
        <v>0</v>
      </c>
      <c r="BY83" s="282"/>
      <c r="BZ83" s="283"/>
      <c r="CA83" s="292">
        <f t="shared" si="9"/>
        <v>0</v>
      </c>
      <c r="CB83" s="278"/>
      <c r="CC83" s="278"/>
    </row>
    <row r="84" spans="1:81" s="285" customFormat="1" x14ac:dyDescent="0.35">
      <c r="A84" s="276"/>
      <c r="B84" s="277"/>
      <c r="C84" s="277"/>
      <c r="D84" s="277"/>
      <c r="E84" s="277"/>
      <c r="F84" s="277"/>
      <c r="G84" s="277"/>
      <c r="H84" s="368" t="str">
        <f>IFERROR(VLOOKUP(G84,'7. Regional NSW LGAs'!$A$1:$C$93,3,FALSE),"")</f>
        <v/>
      </c>
      <c r="I84" s="368" t="str">
        <f>IFERROR(VLOOKUP(G84,'7. Regional NSW LGAs'!$A$1:$D$93,4,FALSE),"")</f>
        <v/>
      </c>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89" t="str">
        <f>IFERROR(VLOOKUP(G84,'8. LGA frequency (Hide)'!$C$3:$I$97,7,FALSE),"")</f>
        <v/>
      </c>
      <c r="AJ84" s="279"/>
      <c r="AK84" s="279"/>
      <c r="AL84" s="279"/>
      <c r="AM84" s="279"/>
      <c r="AN84" s="311" t="str">
        <f>IFERROR(VLOOKUP(G84,'7. Regional NSW LGAs'!$A$2:$F$93,6,FALSE),"")</f>
        <v/>
      </c>
      <c r="AO84" s="311" t="str">
        <f>IFERROR(VLOOKUP(G84,'ADII Data 2021'!$B$3:$C$96,2,FALSE),"")</f>
        <v/>
      </c>
      <c r="AP84" s="280"/>
      <c r="AQ84" s="280"/>
      <c r="AR84" s="280"/>
      <c r="AS84" s="280"/>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93">
        <f t="shared" si="5"/>
        <v>0</v>
      </c>
      <c r="BS84" s="294">
        <f t="shared" si="6"/>
        <v>0</v>
      </c>
      <c r="BT84" s="290">
        <f t="shared" si="7"/>
        <v>0</v>
      </c>
      <c r="BU84" s="282"/>
      <c r="BV84" s="282"/>
      <c r="BW84" s="282"/>
      <c r="BX84" s="291">
        <f t="shared" si="8"/>
        <v>0</v>
      </c>
      <c r="BY84" s="282"/>
      <c r="BZ84" s="283"/>
      <c r="CA84" s="292">
        <f t="shared" si="9"/>
        <v>0</v>
      </c>
      <c r="CB84" s="278"/>
      <c r="CC84" s="278"/>
    </row>
    <row r="85" spans="1:81" s="285" customFormat="1" x14ac:dyDescent="0.35">
      <c r="A85" s="276"/>
      <c r="B85" s="277"/>
      <c r="C85" s="277"/>
      <c r="D85" s="277"/>
      <c r="E85" s="277"/>
      <c r="F85" s="277"/>
      <c r="G85" s="277"/>
      <c r="H85" s="368" t="str">
        <f>IFERROR(VLOOKUP(G85,'7. Regional NSW LGAs'!$A$1:$C$93,3,FALSE),"")</f>
        <v/>
      </c>
      <c r="I85" s="368" t="str">
        <f>IFERROR(VLOOKUP(G85,'7. Regional NSW LGAs'!$A$1:$D$93,4,FALSE),"")</f>
        <v/>
      </c>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89" t="str">
        <f>IFERROR(VLOOKUP(G85,'8. LGA frequency (Hide)'!$C$3:$I$97,7,FALSE),"")</f>
        <v/>
      </c>
      <c r="AJ85" s="279"/>
      <c r="AK85" s="279"/>
      <c r="AL85" s="279"/>
      <c r="AM85" s="279"/>
      <c r="AN85" s="311" t="str">
        <f>IFERROR(VLOOKUP(G85,'7. Regional NSW LGAs'!$A$2:$F$93,6,FALSE),"")</f>
        <v/>
      </c>
      <c r="AO85" s="311" t="str">
        <f>IFERROR(VLOOKUP(G85,'ADII Data 2021'!$B$3:$C$96,2,FALSE),"")</f>
        <v/>
      </c>
      <c r="AP85" s="280"/>
      <c r="AQ85" s="280"/>
      <c r="AR85" s="280"/>
      <c r="AS85" s="280"/>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93">
        <f t="shared" si="5"/>
        <v>0</v>
      </c>
      <c r="BS85" s="294">
        <f t="shared" si="6"/>
        <v>0</v>
      </c>
      <c r="BT85" s="290">
        <f t="shared" si="7"/>
        <v>0</v>
      </c>
      <c r="BU85" s="282"/>
      <c r="BV85" s="282"/>
      <c r="BW85" s="282"/>
      <c r="BX85" s="291">
        <f t="shared" si="8"/>
        <v>0</v>
      </c>
      <c r="BY85" s="282"/>
      <c r="BZ85" s="283"/>
      <c r="CA85" s="292">
        <f t="shared" si="9"/>
        <v>0</v>
      </c>
      <c r="CB85" s="278"/>
      <c r="CC85" s="278"/>
    </row>
    <row r="86" spans="1:81" s="271" customFormat="1" ht="15" thickBot="1" x14ac:dyDescent="0.4">
      <c r="A86" s="267"/>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70">
        <f t="shared" ref="AT86:BQ86" si="10">SUM(AT10:AT85)</f>
        <v>0</v>
      </c>
      <c r="AU86" s="270">
        <f t="shared" si="10"/>
        <v>0</v>
      </c>
      <c r="AV86" s="270">
        <f t="shared" si="10"/>
        <v>0</v>
      </c>
      <c r="AW86" s="270">
        <f t="shared" si="10"/>
        <v>0</v>
      </c>
      <c r="AX86" s="270">
        <f t="shared" si="10"/>
        <v>0</v>
      </c>
      <c r="AY86" s="270">
        <f t="shared" si="10"/>
        <v>0</v>
      </c>
      <c r="AZ86" s="270">
        <f t="shared" si="10"/>
        <v>0</v>
      </c>
      <c r="BA86" s="270">
        <f t="shared" si="10"/>
        <v>0</v>
      </c>
      <c r="BB86" s="270">
        <f t="shared" si="10"/>
        <v>0</v>
      </c>
      <c r="BC86" s="270">
        <f t="shared" si="10"/>
        <v>0</v>
      </c>
      <c r="BD86" s="270">
        <f t="shared" si="10"/>
        <v>0</v>
      </c>
      <c r="BE86" s="270">
        <f t="shared" si="10"/>
        <v>0</v>
      </c>
      <c r="BF86" s="270">
        <f t="shared" si="10"/>
        <v>0</v>
      </c>
      <c r="BG86" s="270">
        <f t="shared" si="10"/>
        <v>0</v>
      </c>
      <c r="BH86" s="270">
        <f t="shared" si="10"/>
        <v>0</v>
      </c>
      <c r="BI86" s="270">
        <f t="shared" si="10"/>
        <v>0</v>
      </c>
      <c r="BJ86" s="270">
        <f t="shared" si="10"/>
        <v>0</v>
      </c>
      <c r="BK86" s="270">
        <f t="shared" si="10"/>
        <v>0</v>
      </c>
      <c r="BL86" s="270">
        <f t="shared" si="10"/>
        <v>0</v>
      </c>
      <c r="BM86" s="270">
        <f t="shared" si="10"/>
        <v>0</v>
      </c>
      <c r="BN86" s="270">
        <f t="shared" si="10"/>
        <v>0</v>
      </c>
      <c r="BO86" s="270">
        <f t="shared" si="10"/>
        <v>0</v>
      </c>
      <c r="BP86" s="270">
        <f t="shared" si="10"/>
        <v>0</v>
      </c>
      <c r="BQ86" s="270">
        <f t="shared" si="10"/>
        <v>0</v>
      </c>
      <c r="BR86" s="270">
        <f>SUM(BR10:BR85)</f>
        <v>0</v>
      </c>
      <c r="BS86" s="270">
        <f>SUM(BS10:BS85)</f>
        <v>0</v>
      </c>
      <c r="BT86" s="270">
        <f>SUM(BT10:BT85)</f>
        <v>0</v>
      </c>
      <c r="BU86" s="270">
        <f>SUM(BU10:BU85)</f>
        <v>0</v>
      </c>
      <c r="BV86" s="295">
        <f>SUM(BV11:BV85)</f>
        <v>0</v>
      </c>
      <c r="BW86" s="269"/>
      <c r="BX86" s="295">
        <f>SUM(BX11:BX85)</f>
        <v>0</v>
      </c>
      <c r="BY86" s="269" t="s">
        <v>241</v>
      </c>
      <c r="BZ86" s="295">
        <f>SUM(BZ11:BZ85)</f>
        <v>0</v>
      </c>
      <c r="CA86" s="295">
        <f>SUM(CA11:CA85)</f>
        <v>0</v>
      </c>
      <c r="CB86" s="268"/>
      <c r="CC86" s="268"/>
    </row>
  </sheetData>
  <sheetProtection algorithmName="SHA-512" hashValue="trxiOzkRg5srFZGge81l7zhkHoHX2N8GkmyDXE9hGCzr9mnenvbJfbUcipSqVK48J64zg/57rSGcRKsXz5iXDg==" saltValue="mPBRKn/3VVguEyj/wJzwEg==" spinCount="100000" sheet="1" objects="1" scenarios="1"/>
  <mergeCells count="20">
    <mergeCell ref="AI7:AS7"/>
    <mergeCell ref="AI8:AS8"/>
    <mergeCell ref="A7:B7"/>
    <mergeCell ref="C7:I7"/>
    <mergeCell ref="AF7:AH7"/>
    <mergeCell ref="C8:I8"/>
    <mergeCell ref="AF8:AH8"/>
    <mergeCell ref="J7:AE7"/>
    <mergeCell ref="J8:AE8"/>
    <mergeCell ref="AU4:BB4"/>
    <mergeCell ref="AT7:BT7"/>
    <mergeCell ref="BR8:BT8"/>
    <mergeCell ref="BJ8:BQ8"/>
    <mergeCell ref="AT8:BI8"/>
    <mergeCell ref="CB7:CC7"/>
    <mergeCell ref="BY7:CA7"/>
    <mergeCell ref="CB8:CC8"/>
    <mergeCell ref="BY8:CA8"/>
    <mergeCell ref="BU7:BX7"/>
    <mergeCell ref="BV8:BX8"/>
  </mergeCells>
  <conditionalFormatting sqref="CA11:CC11 CB12:CC17">
    <cfRule type="expression" dxfId="15" priority="4">
      <formula>$BS11-SUM(#REF!)&lt;&gt;0</formula>
    </cfRule>
  </conditionalFormatting>
  <conditionalFormatting sqref="CB8">
    <cfRule type="expression" dxfId="14" priority="3">
      <formula>$BS8-SUM(#REF!)&lt;&gt;0</formula>
    </cfRule>
  </conditionalFormatting>
  <conditionalFormatting sqref="CB9:CC9">
    <cfRule type="expression" dxfId="13" priority="2">
      <formula>$BT9-SUM(#REF!)&lt;&gt;0</formula>
    </cfRule>
  </conditionalFormatting>
  <conditionalFormatting sqref="CA12:CA85">
    <cfRule type="expression" dxfId="12" priority="1">
      <formula>$BS12-SUM(#REF!)&lt;&gt;0</formula>
    </cfRule>
  </conditionalFormatting>
  <hyperlinks>
    <hyperlink ref="AM9" r:id="rId1" location=":~:text=G-NAF%20is%20a%20complex%20and%20large%20dataset%20%28approximately,designed%20for%20application%20developers%20and%20large-scale%20spatial%20integration." display="https://data.gov.au/data/dataset/geocoded-national-address-file-g-naf - :~:text=G-NAF%20is%20a%20complex%20and%20large%20dataset%20%28approximately,designed%20for%20application%20developers%20and%20large-scale%20spatial%20integration." xr:uid="{E0693F09-EC5C-44BF-88BB-6B6907825BAB}"/>
    <hyperlink ref="AL9" r:id="rId2" location=":~:text=G-NAF%20is%20a%20complex%20and%20large%20dataset%20%28approximately,designed%20for%20application%20developers%20and%20large-scale%20spatial%20integration." display="https://data.gov.au/data/dataset/geocoded-national-address-file-g-naf - :~:text=G-NAF%20is%20a%20complex%20and%20large%20dataset%20%28approximately,designed%20for%20application%20developers%20and%20large-scale%20spatial%20integration." xr:uid="{2FDED2FD-9D1B-4A75-82D3-BA35CE5C5384}"/>
    <hyperlink ref="AJ9" r:id="rId3" location=":~:text=G-NAF%20is%20a%20complex%20and%20large%20dataset%20%28approximately,designed%20for%20application%20developers%20and%20large-scale%20spatial%20integration." display="https://data.gov.au/data/dataset/geocoded-national-address-file-g-naf - :~:text=G-NAF%20is%20a%20complex%20and%20large%20dataset%20%28approximately,designed%20for%20application%20developers%20and%20large-scale%20spatial%20integration." xr:uid="{772CF658-D8C7-415A-878B-AF836BDA80CF}"/>
    <hyperlink ref="AK9" r:id="rId4" location=":~:text=G-NAF%20is%20a%20complex%20and%20large%20dataset%20%28approximately,designed%20for%20application%20developers%20and%20large-scale%20spatial%20integration." display="https://data.gov.au/data/dataset/geocoded-national-address-file-g-naf - :~:text=G-NAF%20is%20a%20complex%20and%20large%20dataset%20%28approximately,designed%20for%20application%20developers%20and%20large-scale%20spatial%20integration." xr:uid="{2120457D-5812-4359-985C-F52ECEBD40A2}"/>
    <hyperlink ref="AP9" r:id="rId5" display="https://investment.infrastructure.gov.au/files/national_land_transport_network/national-land-transport-network-corridors-road-new-south-wales.pdf" xr:uid="{853D78C1-D6FE-4723-B9DB-D6A113E3FBDF}"/>
    <hyperlink ref="AQ9" r:id="rId6" display="https://roads-waterways.transport.nsw.gov.au/classification/map/" xr:uid="{E604E45A-C05A-40CC-9B50-92BC39FA70EE}"/>
    <hyperlink ref="AO9" r:id="rId7" display="https://www.digitalinclusionindex.org.au/dashboard/National.aspx" xr:uid="{1BBBF51D-A00C-46DD-B9B4-6D2D7CA05C2E}"/>
    <hyperlink ref="AI9" r:id="rId8" display="https://www.nsw.gov.au/disaster-recovery/natural-disaster-declarations" xr:uid="{211F765A-3892-49B3-A856-AD3E1D5CF7DA}"/>
    <hyperlink ref="AN9" r:id="rId9" display="https://www.abs.gov.au/ausstats/abs@.nsf/Lookup/by Subject/2033.0.55.001~2016~Main Features~IRSAD Interactive Map~16" xr:uid="{7E6A31DF-E118-4030-8722-04C478717BA2}"/>
    <hyperlink ref="AR9" r:id="rId10" display="https://roads-waterways.transport.nsw.gov.au/classification/map/" xr:uid="{581902DA-003C-4577-BCB2-4137384CE3B7}"/>
  </hyperlinks>
  <pageMargins left="0.70866141732283472" right="0.70866141732283472" top="0.74803149606299213" bottom="0.74803149606299213" header="0.31496062992125984" footer="0.31496062992125984"/>
  <pageSetup paperSize="8" scale="10" fitToHeight="0" orientation="landscape" r:id="rId11"/>
  <drawing r:id="rId12"/>
  <extLst>
    <ext xmlns:x14="http://schemas.microsoft.com/office/spreadsheetml/2009/9/main" uri="{CCE6A557-97BC-4b89-ADB6-D9C93CAAB3DF}">
      <x14:dataValidations xmlns:xm="http://schemas.microsoft.com/office/excel/2006/main" count="6">
        <x14:dataValidation type="list" allowBlank="1" showInputMessage="1" showErrorMessage="1" xr:uid="{C219F01A-77DB-438E-BDAE-CE30A1241093}">
          <x14:formula1>
            <xm:f>Developer!$A$4:$A$8</xm:f>
          </x14:formula1>
          <xm:sqref>B11:B85</xm:sqref>
        </x14:dataValidation>
        <x14:dataValidation type="list" allowBlank="1" showInputMessage="1" showErrorMessage="1" xr:uid="{264F83DC-70B1-49E9-8DEB-F6330658FDE4}">
          <x14:formula1>
            <xm:f>Developer!$B$4:$B$5</xm:f>
          </x14:formula1>
          <xm:sqref>P11:P85</xm:sqref>
        </x14:dataValidation>
        <x14:dataValidation type="list" allowBlank="1" showInputMessage="1" showErrorMessage="1" xr:uid="{A80A2702-8FE9-4A02-957B-330BBAEE9767}">
          <x14:formula1>
            <xm:f>Developer!$C$4:$C$5</xm:f>
          </x14:formula1>
          <xm:sqref>M11:M85</xm:sqref>
        </x14:dataValidation>
        <x14:dataValidation type="list" allowBlank="1" showInputMessage="1" showErrorMessage="1" xr:uid="{F11D51F7-ED1C-4F75-A596-492981999DA1}">
          <x14:formula1>
            <xm:f>Developer!$D$4:$D$9</xm:f>
          </x14:formula1>
          <xm:sqref>O11:O85</xm:sqref>
        </x14:dataValidation>
        <x14:dataValidation type="list" allowBlank="1" showInputMessage="1" showErrorMessage="1" xr:uid="{2420F8E1-CCFC-46DB-A027-5555B6C16187}">
          <x14:formula1>
            <xm:f>Developer!$E$4:$E$8</xm:f>
          </x14:formula1>
          <xm:sqref>Q11:Q85</xm:sqref>
        </x14:dataValidation>
        <x14:dataValidation type="list" allowBlank="1" showInputMessage="1" showErrorMessage="1" xr:uid="{97F4DD7D-B113-4015-91F4-C6B9E1AECB46}">
          <x14:formula1>
            <xm:f>'7. Regional NSW LGAs'!$A$2:$A$93</xm:f>
          </x14:formula1>
          <xm:sqref>G11:G85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DF028-26E9-4F1F-8392-CD234D4EC678}">
  <sheetPr codeName="Sheet6"/>
  <dimension ref="A3:E9"/>
  <sheetViews>
    <sheetView topLeftCell="A3" workbookViewId="0">
      <selection activeCell="E4" sqref="E4"/>
    </sheetView>
  </sheetViews>
  <sheetFormatPr defaultRowHeight="14.5" x14ac:dyDescent="0.35"/>
  <cols>
    <col min="1" max="1" width="18.453125" customWidth="1"/>
    <col min="2" max="2" width="10.26953125" customWidth="1"/>
    <col min="3" max="3" width="13.453125" customWidth="1"/>
  </cols>
  <sheetData>
    <row r="3" spans="1:5" ht="29" x14ac:dyDescent="0.35">
      <c r="A3" s="147" t="s">
        <v>242</v>
      </c>
      <c r="B3" s="147" t="s">
        <v>243</v>
      </c>
      <c r="C3" s="147" t="s">
        <v>244</v>
      </c>
      <c r="D3" s="147" t="s">
        <v>245</v>
      </c>
      <c r="E3" s="147" t="s">
        <v>246</v>
      </c>
    </row>
    <row r="4" spans="1:5" x14ac:dyDescent="0.35">
      <c r="A4" t="s">
        <v>247</v>
      </c>
      <c r="B4" t="s">
        <v>248</v>
      </c>
      <c r="C4" t="s">
        <v>249</v>
      </c>
      <c r="D4" t="s">
        <v>250</v>
      </c>
      <c r="E4" t="s">
        <v>251</v>
      </c>
    </row>
    <row r="5" spans="1:5" x14ac:dyDescent="0.35">
      <c r="A5" t="s">
        <v>252</v>
      </c>
      <c r="B5" t="s">
        <v>253</v>
      </c>
      <c r="C5" t="s">
        <v>254</v>
      </c>
      <c r="D5" t="s">
        <v>255</v>
      </c>
      <c r="E5" t="s">
        <v>256</v>
      </c>
    </row>
    <row r="6" spans="1:5" x14ac:dyDescent="0.35">
      <c r="A6" t="s">
        <v>257</v>
      </c>
      <c r="D6" t="s">
        <v>258</v>
      </c>
      <c r="E6" t="s">
        <v>259</v>
      </c>
    </row>
    <row r="7" spans="1:5" x14ac:dyDescent="0.35">
      <c r="A7" t="s">
        <v>260</v>
      </c>
      <c r="D7" t="s">
        <v>261</v>
      </c>
      <c r="E7" t="s">
        <v>262</v>
      </c>
    </row>
    <row r="8" spans="1:5" x14ac:dyDescent="0.35">
      <c r="A8" t="s">
        <v>263</v>
      </c>
      <c r="D8" t="s">
        <v>264</v>
      </c>
      <c r="E8" t="s">
        <v>265</v>
      </c>
    </row>
    <row r="9" spans="1:5" x14ac:dyDescent="0.35">
      <c r="D9" t="s">
        <v>266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42D85-78EF-4905-9BEC-DC11A5979662}">
  <sheetPr codeName="Sheet7">
    <pageSetUpPr fitToPage="1"/>
  </sheetPr>
  <dimension ref="A1:X86"/>
  <sheetViews>
    <sheetView view="pageBreakPreview" topLeftCell="N1" zoomScale="85" zoomScaleNormal="100" zoomScaleSheetLayoutView="85" workbookViewId="0">
      <selection activeCell="Q9" sqref="Q9"/>
    </sheetView>
  </sheetViews>
  <sheetFormatPr defaultRowHeight="14.5" x14ac:dyDescent="0.35"/>
  <cols>
    <col min="1" max="1" width="30.7265625" customWidth="1"/>
    <col min="2" max="2" width="33.453125" bestFit="1" customWidth="1"/>
    <col min="3" max="24" width="30.7265625" customWidth="1"/>
  </cols>
  <sheetData>
    <row r="1" spans="1:24" s="1" customFormat="1" ht="54" customHeight="1" x14ac:dyDescent="0.35">
      <c r="A1" s="154"/>
      <c r="B1" s="9"/>
      <c r="C1" s="10"/>
      <c r="D1" s="10"/>
      <c r="E1" s="237"/>
      <c r="F1" s="237"/>
      <c r="G1" s="237"/>
      <c r="H1" s="10"/>
      <c r="I1" s="10"/>
      <c r="J1" s="10"/>
      <c r="K1" s="10"/>
      <c r="L1" s="9"/>
      <c r="M1" s="11"/>
      <c r="N1" s="11"/>
      <c r="O1" s="11"/>
      <c r="P1" s="11"/>
      <c r="Q1" s="13"/>
      <c r="R1" s="13"/>
      <c r="S1" s="13"/>
      <c r="T1" s="13"/>
      <c r="U1" s="13"/>
      <c r="V1" s="13"/>
      <c r="W1" s="13"/>
      <c r="X1" s="13"/>
    </row>
    <row r="2" spans="1:24" s="1" customFormat="1" ht="54" customHeight="1" x14ac:dyDescent="0.35">
      <c r="A2" s="155"/>
      <c r="B2" s="15"/>
      <c r="C2" s="135"/>
      <c r="D2" s="135"/>
      <c r="E2" s="237"/>
      <c r="F2" s="237"/>
      <c r="G2" s="237"/>
      <c r="H2" s="135"/>
      <c r="I2" s="135"/>
      <c r="J2" s="135"/>
      <c r="K2" s="135"/>
      <c r="L2" s="15"/>
      <c r="M2" s="136"/>
      <c r="N2" s="136"/>
      <c r="O2" s="136"/>
      <c r="P2" s="136"/>
      <c r="Q2" s="137"/>
      <c r="R2" s="137"/>
      <c r="S2" s="137"/>
      <c r="T2" s="137"/>
      <c r="U2" s="137"/>
      <c r="V2" s="137"/>
      <c r="W2" s="137"/>
      <c r="X2" s="137"/>
    </row>
    <row r="3" spans="1:24" s="1" customFormat="1" ht="54" customHeight="1" x14ac:dyDescent="0.35">
      <c r="A3" s="155"/>
      <c r="B3" s="249"/>
      <c r="C3" s="249" t="s">
        <v>267</v>
      </c>
      <c r="D3" s="249"/>
      <c r="E3" s="249"/>
      <c r="F3" s="249"/>
      <c r="G3" s="249"/>
      <c r="H3" s="249"/>
      <c r="I3" s="249"/>
      <c r="J3" s="249"/>
      <c r="K3" s="249"/>
      <c r="L3" s="249"/>
      <c r="M3" s="249"/>
      <c r="N3" s="249"/>
      <c r="O3" s="249"/>
      <c r="P3" s="249"/>
      <c r="Q3" s="249"/>
      <c r="R3" s="19"/>
      <c r="S3" s="19"/>
      <c r="T3" s="19"/>
      <c r="U3" s="19"/>
      <c r="V3" s="19"/>
      <c r="W3" s="19"/>
      <c r="X3" s="19"/>
    </row>
    <row r="4" spans="1:24" s="1" customFormat="1" ht="54" customHeight="1" x14ac:dyDescent="0.35">
      <c r="A4" s="155"/>
      <c r="B4" s="15"/>
      <c r="C4" s="259" t="s">
        <v>268</v>
      </c>
      <c r="D4" s="260"/>
      <c r="E4" s="258"/>
      <c r="F4" s="266"/>
      <c r="G4" s="265"/>
      <c r="H4" s="265"/>
      <c r="I4" s="265"/>
      <c r="J4" s="243"/>
      <c r="K4" s="243"/>
      <c r="L4" s="243"/>
      <c r="M4" s="19"/>
      <c r="N4" s="19"/>
      <c r="O4" s="19"/>
      <c r="P4" s="19"/>
      <c r="Q4" s="19"/>
      <c r="R4" s="19"/>
      <c r="S4" s="19"/>
      <c r="T4" s="19"/>
      <c r="U4" s="19"/>
      <c r="V4" s="19"/>
      <c r="W4" s="21"/>
      <c r="X4" s="20"/>
    </row>
    <row r="5" spans="1:24" s="1" customFormat="1" ht="54" customHeight="1" x14ac:dyDescent="0.35">
      <c r="A5" s="155"/>
      <c r="B5" s="15"/>
      <c r="C5" s="254"/>
      <c r="D5" s="15"/>
      <c r="E5" s="23"/>
      <c r="F5" s="243"/>
      <c r="G5" s="243"/>
      <c r="H5" s="243"/>
      <c r="I5" s="243"/>
      <c r="J5" s="243"/>
      <c r="K5" s="243"/>
      <c r="L5" s="243"/>
      <c r="M5" s="19"/>
      <c r="N5" s="19"/>
      <c r="O5" s="19"/>
      <c r="P5" s="19"/>
      <c r="Q5" s="19"/>
      <c r="R5" s="19"/>
      <c r="S5" s="19"/>
      <c r="T5" s="19"/>
      <c r="U5" s="19"/>
      <c r="V5" s="19"/>
      <c r="W5" s="21"/>
      <c r="X5" s="20"/>
    </row>
    <row r="6" spans="1:24" s="1" customFormat="1" ht="54" customHeight="1" thickBot="1" x14ac:dyDescent="0.4">
      <c r="A6" s="149"/>
      <c r="B6" s="150"/>
      <c r="C6" s="150" t="s">
        <v>269</v>
      </c>
      <c r="D6" s="150"/>
      <c r="E6" s="150"/>
      <c r="F6" s="150"/>
      <c r="G6" s="150"/>
      <c r="H6" s="150"/>
      <c r="I6" s="150"/>
      <c r="J6" s="150"/>
      <c r="K6" s="150"/>
      <c r="L6" s="150"/>
      <c r="M6" s="151"/>
      <c r="N6" s="151"/>
      <c r="O6" s="151"/>
      <c r="P6" s="151"/>
      <c r="Q6" s="151"/>
      <c r="R6" s="151"/>
      <c r="S6" s="151"/>
      <c r="T6" s="151"/>
      <c r="U6" s="151"/>
      <c r="V6" s="151"/>
      <c r="W6" s="153"/>
      <c r="X6" s="201"/>
    </row>
    <row r="7" spans="1:24" ht="54.75" customHeight="1" thickBot="1" x14ac:dyDescent="0.4">
      <c r="A7" s="411" t="s">
        <v>140</v>
      </c>
      <c r="B7" s="412"/>
      <c r="C7" s="428" t="s">
        <v>270</v>
      </c>
      <c r="D7" s="429"/>
      <c r="E7" s="433" t="s">
        <v>271</v>
      </c>
      <c r="F7" s="434"/>
      <c r="G7" s="434"/>
      <c r="H7" s="434"/>
      <c r="I7" s="434"/>
      <c r="J7" s="434"/>
      <c r="K7" s="434"/>
      <c r="L7" s="434"/>
      <c r="M7" s="434"/>
      <c r="N7" s="434"/>
      <c r="O7" s="435"/>
      <c r="P7" s="394" t="s">
        <v>146</v>
      </c>
      <c r="Q7" s="395"/>
      <c r="R7" s="395"/>
      <c r="S7" s="396"/>
      <c r="T7" s="430" t="s">
        <v>272</v>
      </c>
      <c r="U7" s="431"/>
      <c r="V7" s="432"/>
      <c r="W7" s="385" t="s">
        <v>273</v>
      </c>
      <c r="X7" s="386"/>
    </row>
    <row r="8" spans="1:24" s="26" customFormat="1" ht="75" customHeight="1" thickBot="1" x14ac:dyDescent="0.5">
      <c r="A8" s="202" t="s">
        <v>149</v>
      </c>
      <c r="B8" s="203" t="s">
        <v>150</v>
      </c>
      <c r="C8" s="416" t="s">
        <v>274</v>
      </c>
      <c r="D8" s="417"/>
      <c r="E8" s="402" t="s">
        <v>275</v>
      </c>
      <c r="F8" s="403"/>
      <c r="G8" s="403"/>
      <c r="H8" s="404"/>
      <c r="I8" s="402" t="s">
        <v>276</v>
      </c>
      <c r="J8" s="403"/>
      <c r="K8" s="403"/>
      <c r="L8" s="404"/>
      <c r="M8" s="402" t="s">
        <v>277</v>
      </c>
      <c r="N8" s="403"/>
      <c r="O8" s="404"/>
      <c r="P8" s="230" t="s">
        <v>278</v>
      </c>
      <c r="Q8" s="397" t="s">
        <v>159</v>
      </c>
      <c r="R8" s="398"/>
      <c r="S8" s="399"/>
      <c r="T8" s="392" t="s">
        <v>160</v>
      </c>
      <c r="U8" s="392"/>
      <c r="V8" s="393"/>
      <c r="W8" s="390" t="s">
        <v>161</v>
      </c>
      <c r="X8" s="391"/>
    </row>
    <row r="9" spans="1:24" s="27" customFormat="1" ht="275.25" customHeight="1" thickBot="1" x14ac:dyDescent="0.4">
      <c r="A9" s="204" t="s">
        <v>162</v>
      </c>
      <c r="B9" s="205" t="s">
        <v>163</v>
      </c>
      <c r="C9" s="238" t="s">
        <v>279</v>
      </c>
      <c r="D9" s="239" t="s">
        <v>280</v>
      </c>
      <c r="E9" s="206" t="s">
        <v>281</v>
      </c>
      <c r="F9" s="207" t="s">
        <v>282</v>
      </c>
      <c r="G9" s="207" t="s">
        <v>283</v>
      </c>
      <c r="H9" s="234" t="s">
        <v>284</v>
      </c>
      <c r="I9" s="235" t="s">
        <v>285</v>
      </c>
      <c r="J9" s="208" t="s">
        <v>286</v>
      </c>
      <c r="K9" s="208" t="s">
        <v>287</v>
      </c>
      <c r="L9" s="234" t="s">
        <v>288</v>
      </c>
      <c r="M9" s="233" t="s">
        <v>289</v>
      </c>
      <c r="N9" s="209" t="s">
        <v>290</v>
      </c>
      <c r="O9" s="218" t="s">
        <v>291</v>
      </c>
      <c r="P9" s="315" t="s">
        <v>292</v>
      </c>
      <c r="Q9" s="314" t="s">
        <v>293</v>
      </c>
      <c r="R9" s="211" t="s">
        <v>294</v>
      </c>
      <c r="S9" s="219" t="s">
        <v>295</v>
      </c>
      <c r="T9" s="212" t="s">
        <v>296</v>
      </c>
      <c r="U9" s="231" t="s">
        <v>297</v>
      </c>
      <c r="V9" s="232" t="s">
        <v>298</v>
      </c>
      <c r="W9" s="215" t="s">
        <v>299</v>
      </c>
      <c r="X9" s="305" t="s">
        <v>1217</v>
      </c>
    </row>
    <row r="10" spans="1:24" s="216" customFormat="1" ht="97.5" customHeight="1" x14ac:dyDescent="0.35">
      <c r="A10" s="217" t="s">
        <v>301</v>
      </c>
      <c r="B10" s="217" t="s">
        <v>302</v>
      </c>
      <c r="C10" s="217" t="s">
        <v>303</v>
      </c>
      <c r="D10" s="217" t="s">
        <v>304</v>
      </c>
      <c r="E10" s="217" t="s">
        <v>305</v>
      </c>
      <c r="F10" s="217" t="s">
        <v>306</v>
      </c>
      <c r="G10" s="217" t="s">
        <v>307</v>
      </c>
      <c r="H10" s="217" t="s">
        <v>308</v>
      </c>
      <c r="I10" s="217" t="s">
        <v>309</v>
      </c>
      <c r="J10" s="217" t="s">
        <v>310</v>
      </c>
      <c r="K10" s="217" t="s">
        <v>311</v>
      </c>
      <c r="L10" s="217" t="s">
        <v>312</v>
      </c>
      <c r="M10" s="217" t="s">
        <v>313</v>
      </c>
      <c r="N10" s="217" t="s">
        <v>314</v>
      </c>
      <c r="O10" s="217" t="s">
        <v>315</v>
      </c>
      <c r="P10" s="217" t="s">
        <v>316</v>
      </c>
      <c r="Q10" s="217" t="s">
        <v>317</v>
      </c>
      <c r="R10" s="217" t="s">
        <v>318</v>
      </c>
      <c r="S10" s="217" t="s">
        <v>319</v>
      </c>
      <c r="T10" s="217" t="s">
        <v>320</v>
      </c>
      <c r="U10" s="217" t="s">
        <v>321</v>
      </c>
      <c r="V10" s="217" t="s">
        <v>322</v>
      </c>
      <c r="W10" s="217" t="str">
        <f>'2. Instruction Sheet '!D106</f>
        <v xml:space="preserve">Insert the planned date when each MNO will have the services ready to be provided. </v>
      </c>
      <c r="X10" s="217" t="str">
        <f>'2. Instruction Sheet '!D107</f>
        <v xml:space="preserve">Insert the planned date when the solution will be ready and available to the regional community to use. </v>
      </c>
    </row>
    <row r="11" spans="1:24" s="285" customFormat="1" x14ac:dyDescent="0.35">
      <c r="A11" s="276"/>
      <c r="B11" s="277"/>
      <c r="C11" s="277"/>
      <c r="D11" s="277"/>
      <c r="E11" s="281"/>
      <c r="F11" s="281"/>
      <c r="G11" s="281"/>
      <c r="H11" s="281"/>
      <c r="I11" s="281"/>
      <c r="J11" s="281"/>
      <c r="K11" s="281"/>
      <c r="L11" s="281"/>
      <c r="M11" s="293">
        <f>E11+F11+G11</f>
        <v>0</v>
      </c>
      <c r="N11" s="293">
        <f>I11+J11+K11</f>
        <v>0</v>
      </c>
      <c r="O11" s="310">
        <f t="shared" ref="O11:O42" si="0">M11+N11</f>
        <v>0</v>
      </c>
      <c r="P11" s="282"/>
      <c r="Q11" s="282"/>
      <c r="R11" s="282"/>
      <c r="S11" s="294">
        <f>P11+Q11</f>
        <v>0</v>
      </c>
      <c r="T11" s="282"/>
      <c r="U11" s="283"/>
      <c r="V11" s="297">
        <f>T11+U11</f>
        <v>0</v>
      </c>
      <c r="W11" s="284"/>
      <c r="X11" s="284"/>
    </row>
    <row r="12" spans="1:24" s="285" customFormat="1" x14ac:dyDescent="0.35">
      <c r="A12" s="276"/>
      <c r="B12" s="277"/>
      <c r="C12" s="277"/>
      <c r="D12" s="277"/>
      <c r="E12" s="281"/>
      <c r="F12" s="281"/>
      <c r="G12" s="281"/>
      <c r="H12" s="281"/>
      <c r="I12" s="281"/>
      <c r="J12" s="281"/>
      <c r="K12" s="281"/>
      <c r="L12" s="281"/>
      <c r="M12" s="293">
        <f t="shared" ref="M12:M75" si="1">E12+F12+G12</f>
        <v>0</v>
      </c>
      <c r="N12" s="293">
        <f t="shared" ref="N12:N75" si="2">I12+J12+K12</f>
        <v>0</v>
      </c>
      <c r="O12" s="310">
        <f t="shared" si="0"/>
        <v>0</v>
      </c>
      <c r="P12" s="282"/>
      <c r="Q12" s="282"/>
      <c r="R12" s="282"/>
      <c r="S12" s="294">
        <f t="shared" ref="S12:S75" si="3">P12+Q12</f>
        <v>0</v>
      </c>
      <c r="T12" s="282"/>
      <c r="U12" s="283"/>
      <c r="V12" s="297">
        <f t="shared" ref="V12:V75" si="4">T12+U12</f>
        <v>0</v>
      </c>
      <c r="W12" s="284"/>
      <c r="X12" s="284"/>
    </row>
    <row r="13" spans="1:24" s="285" customFormat="1" x14ac:dyDescent="0.35">
      <c r="A13" s="276"/>
      <c r="B13" s="277"/>
      <c r="C13" s="277"/>
      <c r="D13" s="277"/>
      <c r="E13" s="281"/>
      <c r="F13" s="281"/>
      <c r="G13" s="281"/>
      <c r="H13" s="281"/>
      <c r="I13" s="281"/>
      <c r="J13" s="281"/>
      <c r="K13" s="281"/>
      <c r="L13" s="281"/>
      <c r="M13" s="293">
        <f t="shared" si="1"/>
        <v>0</v>
      </c>
      <c r="N13" s="293">
        <f t="shared" si="2"/>
        <v>0</v>
      </c>
      <c r="O13" s="310">
        <f t="shared" si="0"/>
        <v>0</v>
      </c>
      <c r="P13" s="282"/>
      <c r="Q13" s="282"/>
      <c r="R13" s="282"/>
      <c r="S13" s="294">
        <f t="shared" si="3"/>
        <v>0</v>
      </c>
      <c r="T13" s="282"/>
      <c r="U13" s="283"/>
      <c r="V13" s="297">
        <f t="shared" si="4"/>
        <v>0</v>
      </c>
      <c r="W13" s="284"/>
      <c r="X13" s="284"/>
    </row>
    <row r="14" spans="1:24" s="285" customFormat="1" x14ac:dyDescent="0.35">
      <c r="A14" s="276"/>
      <c r="B14" s="277"/>
      <c r="C14" s="277"/>
      <c r="D14" s="277"/>
      <c r="E14" s="281"/>
      <c r="F14" s="281"/>
      <c r="G14" s="281"/>
      <c r="H14" s="281"/>
      <c r="I14" s="281"/>
      <c r="J14" s="281"/>
      <c r="K14" s="281"/>
      <c r="L14" s="281"/>
      <c r="M14" s="293">
        <f t="shared" si="1"/>
        <v>0</v>
      </c>
      <c r="N14" s="293">
        <f t="shared" si="2"/>
        <v>0</v>
      </c>
      <c r="O14" s="310">
        <f t="shared" si="0"/>
        <v>0</v>
      </c>
      <c r="P14" s="282"/>
      <c r="Q14" s="282"/>
      <c r="R14" s="282"/>
      <c r="S14" s="294">
        <f t="shared" si="3"/>
        <v>0</v>
      </c>
      <c r="T14" s="282"/>
      <c r="U14" s="283"/>
      <c r="V14" s="297">
        <f t="shared" si="4"/>
        <v>0</v>
      </c>
      <c r="W14" s="284"/>
      <c r="X14" s="284"/>
    </row>
    <row r="15" spans="1:24" s="285" customFormat="1" x14ac:dyDescent="0.35">
      <c r="A15" s="276"/>
      <c r="B15" s="277"/>
      <c r="C15" s="277"/>
      <c r="D15" s="277"/>
      <c r="E15" s="281"/>
      <c r="F15" s="281"/>
      <c r="G15" s="281"/>
      <c r="H15" s="281"/>
      <c r="I15" s="281"/>
      <c r="J15" s="281"/>
      <c r="K15" s="281"/>
      <c r="L15" s="281"/>
      <c r="M15" s="293">
        <f t="shared" si="1"/>
        <v>0</v>
      </c>
      <c r="N15" s="293">
        <f t="shared" si="2"/>
        <v>0</v>
      </c>
      <c r="O15" s="310">
        <f t="shared" si="0"/>
        <v>0</v>
      </c>
      <c r="P15" s="282"/>
      <c r="Q15" s="282"/>
      <c r="R15" s="282"/>
      <c r="S15" s="294">
        <f t="shared" si="3"/>
        <v>0</v>
      </c>
      <c r="T15" s="282"/>
      <c r="U15" s="283"/>
      <c r="V15" s="297">
        <f t="shared" si="4"/>
        <v>0</v>
      </c>
      <c r="W15" s="284"/>
      <c r="X15" s="284"/>
    </row>
    <row r="16" spans="1:24" s="285" customFormat="1" x14ac:dyDescent="0.35">
      <c r="A16" s="276"/>
      <c r="B16" s="277"/>
      <c r="C16" s="277"/>
      <c r="D16" s="277"/>
      <c r="E16" s="281"/>
      <c r="F16" s="281"/>
      <c r="G16" s="281"/>
      <c r="H16" s="281"/>
      <c r="I16" s="281"/>
      <c r="J16" s="281"/>
      <c r="K16" s="281"/>
      <c r="L16" s="281"/>
      <c r="M16" s="293">
        <f t="shared" si="1"/>
        <v>0</v>
      </c>
      <c r="N16" s="293">
        <f t="shared" si="2"/>
        <v>0</v>
      </c>
      <c r="O16" s="310">
        <f t="shared" si="0"/>
        <v>0</v>
      </c>
      <c r="P16" s="282"/>
      <c r="Q16" s="282"/>
      <c r="R16" s="282"/>
      <c r="S16" s="294">
        <f t="shared" si="3"/>
        <v>0</v>
      </c>
      <c r="T16" s="282"/>
      <c r="U16" s="283"/>
      <c r="V16" s="297">
        <f t="shared" si="4"/>
        <v>0</v>
      </c>
      <c r="W16" s="284"/>
      <c r="X16" s="284"/>
    </row>
    <row r="17" spans="1:24" s="285" customFormat="1" x14ac:dyDescent="0.35">
      <c r="A17" s="276"/>
      <c r="B17" s="277"/>
      <c r="C17" s="277"/>
      <c r="D17" s="277"/>
      <c r="E17" s="281"/>
      <c r="F17" s="281"/>
      <c r="G17" s="281"/>
      <c r="H17" s="281"/>
      <c r="I17" s="281"/>
      <c r="J17" s="281"/>
      <c r="K17" s="281"/>
      <c r="L17" s="281"/>
      <c r="M17" s="293">
        <f t="shared" si="1"/>
        <v>0</v>
      </c>
      <c r="N17" s="293">
        <f t="shared" si="2"/>
        <v>0</v>
      </c>
      <c r="O17" s="310">
        <f t="shared" si="0"/>
        <v>0</v>
      </c>
      <c r="P17" s="282"/>
      <c r="Q17" s="282"/>
      <c r="R17" s="282"/>
      <c r="S17" s="294">
        <f t="shared" si="3"/>
        <v>0</v>
      </c>
      <c r="T17" s="282"/>
      <c r="U17" s="283"/>
      <c r="V17" s="297">
        <f t="shared" si="4"/>
        <v>0</v>
      </c>
      <c r="W17" s="284"/>
      <c r="X17" s="284"/>
    </row>
    <row r="18" spans="1:24" s="285" customFormat="1" x14ac:dyDescent="0.35">
      <c r="A18" s="276"/>
      <c r="B18" s="277"/>
      <c r="C18" s="277"/>
      <c r="D18" s="277"/>
      <c r="E18" s="281"/>
      <c r="F18" s="281"/>
      <c r="G18" s="281"/>
      <c r="H18" s="281"/>
      <c r="I18" s="281"/>
      <c r="J18" s="281"/>
      <c r="K18" s="281"/>
      <c r="L18" s="281"/>
      <c r="M18" s="293">
        <f t="shared" si="1"/>
        <v>0</v>
      </c>
      <c r="N18" s="293">
        <f t="shared" si="2"/>
        <v>0</v>
      </c>
      <c r="O18" s="310">
        <f t="shared" si="0"/>
        <v>0</v>
      </c>
      <c r="P18" s="282"/>
      <c r="Q18" s="282"/>
      <c r="R18" s="282"/>
      <c r="S18" s="294">
        <f t="shared" si="3"/>
        <v>0</v>
      </c>
      <c r="T18" s="282"/>
      <c r="U18" s="283"/>
      <c r="V18" s="297">
        <f t="shared" si="4"/>
        <v>0</v>
      </c>
      <c r="W18" s="278"/>
      <c r="X18" s="278"/>
    </row>
    <row r="19" spans="1:24" s="285" customFormat="1" x14ac:dyDescent="0.35">
      <c r="A19" s="276"/>
      <c r="B19" s="277"/>
      <c r="C19" s="277"/>
      <c r="D19" s="277"/>
      <c r="E19" s="281"/>
      <c r="F19" s="281"/>
      <c r="G19" s="281"/>
      <c r="H19" s="281"/>
      <c r="I19" s="281"/>
      <c r="J19" s="281"/>
      <c r="K19" s="281"/>
      <c r="L19" s="281"/>
      <c r="M19" s="293">
        <f t="shared" si="1"/>
        <v>0</v>
      </c>
      <c r="N19" s="293">
        <f t="shared" si="2"/>
        <v>0</v>
      </c>
      <c r="O19" s="310">
        <f t="shared" si="0"/>
        <v>0</v>
      </c>
      <c r="P19" s="282"/>
      <c r="Q19" s="282"/>
      <c r="R19" s="282"/>
      <c r="S19" s="294">
        <f t="shared" si="3"/>
        <v>0</v>
      </c>
      <c r="T19" s="282"/>
      <c r="U19" s="283"/>
      <c r="V19" s="297">
        <f t="shared" si="4"/>
        <v>0</v>
      </c>
      <c r="W19" s="278"/>
      <c r="X19" s="278"/>
    </row>
    <row r="20" spans="1:24" s="285" customFormat="1" x14ac:dyDescent="0.35">
      <c r="A20" s="276"/>
      <c r="B20" s="277"/>
      <c r="C20" s="277"/>
      <c r="D20" s="277"/>
      <c r="E20" s="281"/>
      <c r="F20" s="281"/>
      <c r="G20" s="281"/>
      <c r="H20" s="281"/>
      <c r="I20" s="281"/>
      <c r="J20" s="281"/>
      <c r="K20" s="281"/>
      <c r="L20" s="281"/>
      <c r="M20" s="293">
        <f t="shared" si="1"/>
        <v>0</v>
      </c>
      <c r="N20" s="293">
        <f t="shared" si="2"/>
        <v>0</v>
      </c>
      <c r="O20" s="310">
        <f t="shared" si="0"/>
        <v>0</v>
      </c>
      <c r="P20" s="282"/>
      <c r="Q20" s="282"/>
      <c r="R20" s="282"/>
      <c r="S20" s="294">
        <f t="shared" si="3"/>
        <v>0</v>
      </c>
      <c r="T20" s="282"/>
      <c r="U20" s="283"/>
      <c r="V20" s="297">
        <f t="shared" si="4"/>
        <v>0</v>
      </c>
      <c r="W20" s="278"/>
      <c r="X20" s="278"/>
    </row>
    <row r="21" spans="1:24" s="285" customFormat="1" x14ac:dyDescent="0.35">
      <c r="A21" s="276"/>
      <c r="B21" s="277"/>
      <c r="C21" s="277"/>
      <c r="D21" s="277"/>
      <c r="E21" s="281"/>
      <c r="F21" s="281"/>
      <c r="G21" s="281"/>
      <c r="H21" s="281"/>
      <c r="I21" s="281"/>
      <c r="J21" s="281"/>
      <c r="K21" s="281"/>
      <c r="L21" s="281"/>
      <c r="M21" s="293">
        <f t="shared" si="1"/>
        <v>0</v>
      </c>
      <c r="N21" s="293">
        <f t="shared" si="2"/>
        <v>0</v>
      </c>
      <c r="O21" s="310">
        <f t="shared" si="0"/>
        <v>0</v>
      </c>
      <c r="P21" s="282"/>
      <c r="Q21" s="282"/>
      <c r="R21" s="282"/>
      <c r="S21" s="294">
        <f t="shared" si="3"/>
        <v>0</v>
      </c>
      <c r="T21" s="282"/>
      <c r="U21" s="283"/>
      <c r="V21" s="297">
        <f t="shared" si="4"/>
        <v>0</v>
      </c>
      <c r="W21" s="278"/>
      <c r="X21" s="278"/>
    </row>
    <row r="22" spans="1:24" s="285" customFormat="1" x14ac:dyDescent="0.35">
      <c r="A22" s="276"/>
      <c r="B22" s="277"/>
      <c r="C22" s="277"/>
      <c r="D22" s="277"/>
      <c r="E22" s="281"/>
      <c r="F22" s="281"/>
      <c r="G22" s="281"/>
      <c r="H22" s="281"/>
      <c r="I22" s="281"/>
      <c r="J22" s="281"/>
      <c r="K22" s="281"/>
      <c r="L22" s="281"/>
      <c r="M22" s="293">
        <f t="shared" si="1"/>
        <v>0</v>
      </c>
      <c r="N22" s="293">
        <f t="shared" si="2"/>
        <v>0</v>
      </c>
      <c r="O22" s="310">
        <f t="shared" si="0"/>
        <v>0</v>
      </c>
      <c r="P22" s="282"/>
      <c r="Q22" s="282"/>
      <c r="R22" s="282"/>
      <c r="S22" s="294">
        <f t="shared" si="3"/>
        <v>0</v>
      </c>
      <c r="T22" s="282"/>
      <c r="U22" s="283"/>
      <c r="V22" s="297">
        <f t="shared" si="4"/>
        <v>0</v>
      </c>
      <c r="W22" s="278"/>
      <c r="X22" s="278"/>
    </row>
    <row r="23" spans="1:24" s="285" customFormat="1" x14ac:dyDescent="0.35">
      <c r="A23" s="276"/>
      <c r="B23" s="277"/>
      <c r="C23" s="277"/>
      <c r="D23" s="277"/>
      <c r="E23" s="281"/>
      <c r="F23" s="281"/>
      <c r="G23" s="281"/>
      <c r="H23" s="281"/>
      <c r="I23" s="281"/>
      <c r="J23" s="281"/>
      <c r="K23" s="281"/>
      <c r="L23" s="281"/>
      <c r="M23" s="293">
        <f t="shared" si="1"/>
        <v>0</v>
      </c>
      <c r="N23" s="293">
        <f t="shared" si="2"/>
        <v>0</v>
      </c>
      <c r="O23" s="310">
        <f t="shared" si="0"/>
        <v>0</v>
      </c>
      <c r="P23" s="282"/>
      <c r="Q23" s="282"/>
      <c r="R23" s="282"/>
      <c r="S23" s="294">
        <f t="shared" si="3"/>
        <v>0</v>
      </c>
      <c r="T23" s="282"/>
      <c r="U23" s="283"/>
      <c r="V23" s="297">
        <f t="shared" si="4"/>
        <v>0</v>
      </c>
      <c r="W23" s="278"/>
      <c r="X23" s="278"/>
    </row>
    <row r="24" spans="1:24" s="285" customFormat="1" x14ac:dyDescent="0.35">
      <c r="A24" s="276"/>
      <c r="B24" s="277"/>
      <c r="C24" s="277"/>
      <c r="D24" s="277"/>
      <c r="E24" s="281"/>
      <c r="F24" s="281"/>
      <c r="G24" s="281"/>
      <c r="H24" s="281"/>
      <c r="I24" s="281"/>
      <c r="J24" s="281"/>
      <c r="K24" s="281"/>
      <c r="L24" s="281"/>
      <c r="M24" s="293">
        <f t="shared" si="1"/>
        <v>0</v>
      </c>
      <c r="N24" s="293">
        <f t="shared" si="2"/>
        <v>0</v>
      </c>
      <c r="O24" s="310">
        <f t="shared" si="0"/>
        <v>0</v>
      </c>
      <c r="P24" s="282"/>
      <c r="Q24" s="282"/>
      <c r="R24" s="282"/>
      <c r="S24" s="294">
        <f t="shared" si="3"/>
        <v>0</v>
      </c>
      <c r="T24" s="282"/>
      <c r="U24" s="283"/>
      <c r="V24" s="297">
        <f t="shared" si="4"/>
        <v>0</v>
      </c>
      <c r="W24" s="278"/>
      <c r="X24" s="278"/>
    </row>
    <row r="25" spans="1:24" s="285" customFormat="1" x14ac:dyDescent="0.35">
      <c r="A25" s="276"/>
      <c r="B25" s="277"/>
      <c r="C25" s="277"/>
      <c r="D25" s="277"/>
      <c r="E25" s="281"/>
      <c r="F25" s="281"/>
      <c r="G25" s="281"/>
      <c r="H25" s="281"/>
      <c r="I25" s="281"/>
      <c r="J25" s="281"/>
      <c r="K25" s="281"/>
      <c r="L25" s="281"/>
      <c r="M25" s="293">
        <f t="shared" si="1"/>
        <v>0</v>
      </c>
      <c r="N25" s="293">
        <f t="shared" si="2"/>
        <v>0</v>
      </c>
      <c r="O25" s="310">
        <f t="shared" si="0"/>
        <v>0</v>
      </c>
      <c r="P25" s="282"/>
      <c r="Q25" s="282"/>
      <c r="R25" s="282"/>
      <c r="S25" s="294">
        <f t="shared" si="3"/>
        <v>0</v>
      </c>
      <c r="T25" s="282"/>
      <c r="U25" s="283"/>
      <c r="V25" s="297">
        <f t="shared" si="4"/>
        <v>0</v>
      </c>
      <c r="W25" s="278"/>
      <c r="X25" s="278"/>
    </row>
    <row r="26" spans="1:24" s="285" customFormat="1" x14ac:dyDescent="0.35">
      <c r="A26" s="276"/>
      <c r="B26" s="277"/>
      <c r="C26" s="277"/>
      <c r="D26" s="277"/>
      <c r="E26" s="281"/>
      <c r="F26" s="281"/>
      <c r="G26" s="281"/>
      <c r="H26" s="281"/>
      <c r="I26" s="281"/>
      <c r="J26" s="281"/>
      <c r="K26" s="281"/>
      <c r="L26" s="281"/>
      <c r="M26" s="293">
        <f t="shared" si="1"/>
        <v>0</v>
      </c>
      <c r="N26" s="293">
        <f t="shared" si="2"/>
        <v>0</v>
      </c>
      <c r="O26" s="310">
        <f t="shared" si="0"/>
        <v>0</v>
      </c>
      <c r="P26" s="282"/>
      <c r="Q26" s="282"/>
      <c r="R26" s="282"/>
      <c r="S26" s="294">
        <f t="shared" si="3"/>
        <v>0</v>
      </c>
      <c r="T26" s="282"/>
      <c r="U26" s="283"/>
      <c r="V26" s="297">
        <f t="shared" si="4"/>
        <v>0</v>
      </c>
      <c r="W26" s="278"/>
      <c r="X26" s="278"/>
    </row>
    <row r="27" spans="1:24" s="285" customFormat="1" x14ac:dyDescent="0.35">
      <c r="A27" s="276"/>
      <c r="B27" s="277"/>
      <c r="C27" s="277"/>
      <c r="D27" s="277"/>
      <c r="E27" s="281"/>
      <c r="F27" s="281"/>
      <c r="G27" s="281"/>
      <c r="H27" s="281"/>
      <c r="I27" s="281"/>
      <c r="J27" s="281"/>
      <c r="K27" s="281"/>
      <c r="L27" s="281"/>
      <c r="M27" s="293">
        <f t="shared" si="1"/>
        <v>0</v>
      </c>
      <c r="N27" s="293">
        <f t="shared" si="2"/>
        <v>0</v>
      </c>
      <c r="O27" s="310">
        <f t="shared" si="0"/>
        <v>0</v>
      </c>
      <c r="P27" s="282"/>
      <c r="Q27" s="282"/>
      <c r="R27" s="282"/>
      <c r="S27" s="294">
        <f t="shared" si="3"/>
        <v>0</v>
      </c>
      <c r="T27" s="282"/>
      <c r="U27" s="283"/>
      <c r="V27" s="297">
        <f t="shared" si="4"/>
        <v>0</v>
      </c>
      <c r="W27" s="278"/>
      <c r="X27" s="278"/>
    </row>
    <row r="28" spans="1:24" s="285" customFormat="1" x14ac:dyDescent="0.35">
      <c r="A28" s="276"/>
      <c r="B28" s="277"/>
      <c r="C28" s="277"/>
      <c r="D28" s="277"/>
      <c r="E28" s="281"/>
      <c r="F28" s="281"/>
      <c r="G28" s="281"/>
      <c r="H28" s="281"/>
      <c r="I28" s="281"/>
      <c r="J28" s="281"/>
      <c r="K28" s="281"/>
      <c r="L28" s="281"/>
      <c r="M28" s="293">
        <f t="shared" si="1"/>
        <v>0</v>
      </c>
      <c r="N28" s="293">
        <f t="shared" si="2"/>
        <v>0</v>
      </c>
      <c r="O28" s="310">
        <f t="shared" si="0"/>
        <v>0</v>
      </c>
      <c r="P28" s="282"/>
      <c r="Q28" s="282"/>
      <c r="R28" s="282"/>
      <c r="S28" s="294">
        <f t="shared" si="3"/>
        <v>0</v>
      </c>
      <c r="T28" s="282"/>
      <c r="U28" s="283"/>
      <c r="V28" s="297">
        <f t="shared" si="4"/>
        <v>0</v>
      </c>
      <c r="W28" s="278"/>
      <c r="X28" s="278"/>
    </row>
    <row r="29" spans="1:24" s="285" customFormat="1" x14ac:dyDescent="0.35">
      <c r="A29" s="276"/>
      <c r="B29" s="277"/>
      <c r="C29" s="277"/>
      <c r="D29" s="277"/>
      <c r="E29" s="281"/>
      <c r="F29" s="281"/>
      <c r="G29" s="281"/>
      <c r="H29" s="281"/>
      <c r="I29" s="281"/>
      <c r="J29" s="281"/>
      <c r="K29" s="281"/>
      <c r="L29" s="281"/>
      <c r="M29" s="293">
        <f t="shared" si="1"/>
        <v>0</v>
      </c>
      <c r="N29" s="293">
        <f t="shared" si="2"/>
        <v>0</v>
      </c>
      <c r="O29" s="310">
        <f t="shared" si="0"/>
        <v>0</v>
      </c>
      <c r="P29" s="282"/>
      <c r="Q29" s="282"/>
      <c r="R29" s="282"/>
      <c r="S29" s="294">
        <f t="shared" si="3"/>
        <v>0</v>
      </c>
      <c r="T29" s="282"/>
      <c r="U29" s="283"/>
      <c r="V29" s="297">
        <f t="shared" si="4"/>
        <v>0</v>
      </c>
      <c r="W29" s="278"/>
      <c r="X29" s="278"/>
    </row>
    <row r="30" spans="1:24" s="285" customFormat="1" x14ac:dyDescent="0.35">
      <c r="A30" s="276"/>
      <c r="B30" s="277"/>
      <c r="C30" s="277"/>
      <c r="D30" s="277"/>
      <c r="E30" s="281"/>
      <c r="F30" s="281"/>
      <c r="G30" s="281"/>
      <c r="H30" s="281"/>
      <c r="I30" s="281"/>
      <c r="J30" s="281"/>
      <c r="K30" s="281"/>
      <c r="L30" s="281"/>
      <c r="M30" s="293">
        <f t="shared" si="1"/>
        <v>0</v>
      </c>
      <c r="N30" s="293">
        <f t="shared" si="2"/>
        <v>0</v>
      </c>
      <c r="O30" s="310">
        <f t="shared" si="0"/>
        <v>0</v>
      </c>
      <c r="P30" s="282"/>
      <c r="Q30" s="282"/>
      <c r="R30" s="282"/>
      <c r="S30" s="294">
        <f t="shared" si="3"/>
        <v>0</v>
      </c>
      <c r="T30" s="282"/>
      <c r="U30" s="283"/>
      <c r="V30" s="297">
        <f t="shared" si="4"/>
        <v>0</v>
      </c>
      <c r="W30" s="278"/>
      <c r="X30" s="278"/>
    </row>
    <row r="31" spans="1:24" s="285" customFormat="1" x14ac:dyDescent="0.35">
      <c r="A31" s="276"/>
      <c r="B31" s="277"/>
      <c r="C31" s="277"/>
      <c r="D31" s="277"/>
      <c r="E31" s="281"/>
      <c r="F31" s="281"/>
      <c r="G31" s="281"/>
      <c r="H31" s="281"/>
      <c r="I31" s="281"/>
      <c r="J31" s="281"/>
      <c r="K31" s="281"/>
      <c r="L31" s="281"/>
      <c r="M31" s="293">
        <f t="shared" si="1"/>
        <v>0</v>
      </c>
      <c r="N31" s="293">
        <f t="shared" si="2"/>
        <v>0</v>
      </c>
      <c r="O31" s="310">
        <f t="shared" si="0"/>
        <v>0</v>
      </c>
      <c r="P31" s="282"/>
      <c r="Q31" s="282"/>
      <c r="R31" s="282"/>
      <c r="S31" s="294">
        <f t="shared" si="3"/>
        <v>0</v>
      </c>
      <c r="T31" s="282"/>
      <c r="U31" s="283"/>
      <c r="V31" s="297">
        <f t="shared" si="4"/>
        <v>0</v>
      </c>
      <c r="W31" s="278"/>
      <c r="X31" s="278"/>
    </row>
    <row r="32" spans="1:24" s="285" customFormat="1" x14ac:dyDescent="0.35">
      <c r="A32" s="276"/>
      <c r="B32" s="277"/>
      <c r="C32" s="277"/>
      <c r="D32" s="277"/>
      <c r="E32" s="281"/>
      <c r="F32" s="281"/>
      <c r="G32" s="281"/>
      <c r="H32" s="281"/>
      <c r="I32" s="281"/>
      <c r="J32" s="281"/>
      <c r="K32" s="281"/>
      <c r="L32" s="281"/>
      <c r="M32" s="293">
        <f t="shared" si="1"/>
        <v>0</v>
      </c>
      <c r="N32" s="293">
        <f t="shared" si="2"/>
        <v>0</v>
      </c>
      <c r="O32" s="310">
        <f t="shared" si="0"/>
        <v>0</v>
      </c>
      <c r="P32" s="282"/>
      <c r="Q32" s="282"/>
      <c r="R32" s="282"/>
      <c r="S32" s="294">
        <f t="shared" si="3"/>
        <v>0</v>
      </c>
      <c r="T32" s="282"/>
      <c r="U32" s="283"/>
      <c r="V32" s="297">
        <f t="shared" si="4"/>
        <v>0</v>
      </c>
      <c r="W32" s="278"/>
      <c r="X32" s="278"/>
    </row>
    <row r="33" spans="1:24" s="285" customFormat="1" x14ac:dyDescent="0.35">
      <c r="A33" s="276"/>
      <c r="B33" s="277"/>
      <c r="C33" s="277"/>
      <c r="D33" s="277"/>
      <c r="E33" s="281"/>
      <c r="F33" s="281"/>
      <c r="G33" s="281"/>
      <c r="H33" s="281"/>
      <c r="I33" s="281"/>
      <c r="J33" s="281"/>
      <c r="K33" s="281"/>
      <c r="L33" s="281"/>
      <c r="M33" s="293">
        <f t="shared" si="1"/>
        <v>0</v>
      </c>
      <c r="N33" s="293">
        <f t="shared" si="2"/>
        <v>0</v>
      </c>
      <c r="O33" s="310">
        <f t="shared" si="0"/>
        <v>0</v>
      </c>
      <c r="P33" s="282"/>
      <c r="Q33" s="282"/>
      <c r="R33" s="282"/>
      <c r="S33" s="294">
        <f t="shared" si="3"/>
        <v>0</v>
      </c>
      <c r="T33" s="282"/>
      <c r="U33" s="283"/>
      <c r="V33" s="297">
        <f t="shared" si="4"/>
        <v>0</v>
      </c>
      <c r="W33" s="278"/>
      <c r="X33" s="278"/>
    </row>
    <row r="34" spans="1:24" s="285" customFormat="1" x14ac:dyDescent="0.35">
      <c r="A34" s="276"/>
      <c r="B34" s="277"/>
      <c r="C34" s="277"/>
      <c r="D34" s="277"/>
      <c r="E34" s="281"/>
      <c r="F34" s="281"/>
      <c r="G34" s="281"/>
      <c r="H34" s="281"/>
      <c r="I34" s="281"/>
      <c r="J34" s="281"/>
      <c r="K34" s="281"/>
      <c r="L34" s="281"/>
      <c r="M34" s="293">
        <f t="shared" si="1"/>
        <v>0</v>
      </c>
      <c r="N34" s="293">
        <f t="shared" si="2"/>
        <v>0</v>
      </c>
      <c r="O34" s="310">
        <f t="shared" si="0"/>
        <v>0</v>
      </c>
      <c r="P34" s="282"/>
      <c r="Q34" s="282"/>
      <c r="R34" s="282"/>
      <c r="S34" s="294">
        <f t="shared" si="3"/>
        <v>0</v>
      </c>
      <c r="T34" s="282"/>
      <c r="U34" s="283"/>
      <c r="V34" s="297">
        <f t="shared" si="4"/>
        <v>0</v>
      </c>
      <c r="W34" s="278"/>
      <c r="X34" s="278"/>
    </row>
    <row r="35" spans="1:24" s="285" customFormat="1" x14ac:dyDescent="0.35">
      <c r="A35" s="276"/>
      <c r="B35" s="277"/>
      <c r="C35" s="277"/>
      <c r="D35" s="277"/>
      <c r="E35" s="281"/>
      <c r="F35" s="281"/>
      <c r="G35" s="281"/>
      <c r="H35" s="281"/>
      <c r="I35" s="281"/>
      <c r="J35" s="281"/>
      <c r="K35" s="281"/>
      <c r="L35" s="281"/>
      <c r="M35" s="293">
        <f t="shared" si="1"/>
        <v>0</v>
      </c>
      <c r="N35" s="293">
        <f t="shared" si="2"/>
        <v>0</v>
      </c>
      <c r="O35" s="310">
        <f t="shared" si="0"/>
        <v>0</v>
      </c>
      <c r="P35" s="282"/>
      <c r="Q35" s="282"/>
      <c r="R35" s="282"/>
      <c r="S35" s="294">
        <f t="shared" si="3"/>
        <v>0</v>
      </c>
      <c r="T35" s="282"/>
      <c r="U35" s="283"/>
      <c r="V35" s="297">
        <f t="shared" si="4"/>
        <v>0</v>
      </c>
      <c r="W35" s="278"/>
      <c r="X35" s="278"/>
    </row>
    <row r="36" spans="1:24" s="285" customFormat="1" x14ac:dyDescent="0.35">
      <c r="A36" s="276"/>
      <c r="B36" s="277"/>
      <c r="C36" s="277"/>
      <c r="D36" s="277"/>
      <c r="E36" s="281"/>
      <c r="F36" s="281"/>
      <c r="G36" s="281"/>
      <c r="H36" s="281"/>
      <c r="I36" s="281"/>
      <c r="J36" s="281"/>
      <c r="K36" s="281"/>
      <c r="L36" s="281"/>
      <c r="M36" s="293">
        <f t="shared" si="1"/>
        <v>0</v>
      </c>
      <c r="N36" s="293">
        <f t="shared" si="2"/>
        <v>0</v>
      </c>
      <c r="O36" s="310">
        <f t="shared" si="0"/>
        <v>0</v>
      </c>
      <c r="P36" s="282"/>
      <c r="Q36" s="282"/>
      <c r="R36" s="282"/>
      <c r="S36" s="294">
        <f t="shared" si="3"/>
        <v>0</v>
      </c>
      <c r="T36" s="282"/>
      <c r="U36" s="283"/>
      <c r="V36" s="297">
        <f t="shared" si="4"/>
        <v>0</v>
      </c>
      <c r="W36" s="278"/>
      <c r="X36" s="278"/>
    </row>
    <row r="37" spans="1:24" s="285" customFormat="1" x14ac:dyDescent="0.35">
      <c r="A37" s="276"/>
      <c r="B37" s="277"/>
      <c r="C37" s="277"/>
      <c r="D37" s="277"/>
      <c r="E37" s="281"/>
      <c r="F37" s="281"/>
      <c r="G37" s="281"/>
      <c r="H37" s="281"/>
      <c r="I37" s="281"/>
      <c r="J37" s="281"/>
      <c r="K37" s="281"/>
      <c r="L37" s="281"/>
      <c r="M37" s="293">
        <f t="shared" si="1"/>
        <v>0</v>
      </c>
      <c r="N37" s="293">
        <f t="shared" si="2"/>
        <v>0</v>
      </c>
      <c r="O37" s="310">
        <f t="shared" si="0"/>
        <v>0</v>
      </c>
      <c r="P37" s="282"/>
      <c r="Q37" s="282"/>
      <c r="R37" s="282"/>
      <c r="S37" s="294">
        <f t="shared" si="3"/>
        <v>0</v>
      </c>
      <c r="T37" s="282"/>
      <c r="U37" s="283"/>
      <c r="V37" s="297">
        <f t="shared" si="4"/>
        <v>0</v>
      </c>
      <c r="W37" s="278"/>
      <c r="X37" s="278"/>
    </row>
    <row r="38" spans="1:24" s="285" customFormat="1" x14ac:dyDescent="0.35">
      <c r="A38" s="276"/>
      <c r="B38" s="277"/>
      <c r="C38" s="277"/>
      <c r="D38" s="277"/>
      <c r="E38" s="281"/>
      <c r="F38" s="281"/>
      <c r="G38" s="281"/>
      <c r="H38" s="281"/>
      <c r="I38" s="281"/>
      <c r="J38" s="281"/>
      <c r="K38" s="281"/>
      <c r="L38" s="281"/>
      <c r="M38" s="293">
        <f t="shared" si="1"/>
        <v>0</v>
      </c>
      <c r="N38" s="293">
        <f t="shared" si="2"/>
        <v>0</v>
      </c>
      <c r="O38" s="310">
        <f t="shared" si="0"/>
        <v>0</v>
      </c>
      <c r="P38" s="282"/>
      <c r="Q38" s="282"/>
      <c r="R38" s="282"/>
      <c r="S38" s="294">
        <f t="shared" si="3"/>
        <v>0</v>
      </c>
      <c r="T38" s="282"/>
      <c r="U38" s="283"/>
      <c r="V38" s="297">
        <f t="shared" si="4"/>
        <v>0</v>
      </c>
      <c r="W38" s="278"/>
      <c r="X38" s="278"/>
    </row>
    <row r="39" spans="1:24" s="285" customFormat="1" x14ac:dyDescent="0.35">
      <c r="A39" s="276"/>
      <c r="B39" s="277"/>
      <c r="C39" s="277"/>
      <c r="D39" s="277"/>
      <c r="E39" s="281"/>
      <c r="F39" s="281"/>
      <c r="G39" s="281"/>
      <c r="H39" s="281"/>
      <c r="I39" s="281"/>
      <c r="J39" s="281"/>
      <c r="K39" s="281"/>
      <c r="L39" s="281"/>
      <c r="M39" s="293">
        <f t="shared" si="1"/>
        <v>0</v>
      </c>
      <c r="N39" s="293">
        <f t="shared" si="2"/>
        <v>0</v>
      </c>
      <c r="O39" s="310">
        <f t="shared" si="0"/>
        <v>0</v>
      </c>
      <c r="P39" s="282"/>
      <c r="Q39" s="282"/>
      <c r="R39" s="282"/>
      <c r="S39" s="294">
        <f t="shared" si="3"/>
        <v>0</v>
      </c>
      <c r="T39" s="282"/>
      <c r="U39" s="283"/>
      <c r="V39" s="297">
        <f t="shared" si="4"/>
        <v>0</v>
      </c>
      <c r="W39" s="278"/>
      <c r="X39" s="278"/>
    </row>
    <row r="40" spans="1:24" s="285" customFormat="1" x14ac:dyDescent="0.35">
      <c r="A40" s="276"/>
      <c r="B40" s="277"/>
      <c r="C40" s="277"/>
      <c r="D40" s="277"/>
      <c r="E40" s="281"/>
      <c r="F40" s="281"/>
      <c r="G40" s="281"/>
      <c r="H40" s="281"/>
      <c r="I40" s="281"/>
      <c r="J40" s="281"/>
      <c r="K40" s="281"/>
      <c r="L40" s="281"/>
      <c r="M40" s="293">
        <f t="shared" si="1"/>
        <v>0</v>
      </c>
      <c r="N40" s="293">
        <f t="shared" si="2"/>
        <v>0</v>
      </c>
      <c r="O40" s="310">
        <f t="shared" si="0"/>
        <v>0</v>
      </c>
      <c r="P40" s="282"/>
      <c r="Q40" s="282"/>
      <c r="R40" s="282"/>
      <c r="S40" s="294">
        <f t="shared" si="3"/>
        <v>0</v>
      </c>
      <c r="T40" s="282"/>
      <c r="U40" s="283"/>
      <c r="V40" s="297">
        <f t="shared" si="4"/>
        <v>0</v>
      </c>
      <c r="W40" s="278"/>
      <c r="X40" s="278"/>
    </row>
    <row r="41" spans="1:24" s="285" customFormat="1" x14ac:dyDescent="0.35">
      <c r="A41" s="276"/>
      <c r="B41" s="277"/>
      <c r="C41" s="277"/>
      <c r="D41" s="277"/>
      <c r="E41" s="281"/>
      <c r="F41" s="281"/>
      <c r="G41" s="281"/>
      <c r="H41" s="281"/>
      <c r="I41" s="281"/>
      <c r="J41" s="281"/>
      <c r="K41" s="281"/>
      <c r="L41" s="281"/>
      <c r="M41" s="293">
        <f t="shared" si="1"/>
        <v>0</v>
      </c>
      <c r="N41" s="293">
        <f t="shared" si="2"/>
        <v>0</v>
      </c>
      <c r="O41" s="310">
        <f t="shared" si="0"/>
        <v>0</v>
      </c>
      <c r="P41" s="282"/>
      <c r="Q41" s="282"/>
      <c r="R41" s="282"/>
      <c r="S41" s="294">
        <f t="shared" si="3"/>
        <v>0</v>
      </c>
      <c r="T41" s="282"/>
      <c r="U41" s="283"/>
      <c r="V41" s="297">
        <f t="shared" si="4"/>
        <v>0</v>
      </c>
      <c r="W41" s="278"/>
      <c r="X41" s="278"/>
    </row>
    <row r="42" spans="1:24" s="285" customFormat="1" x14ac:dyDescent="0.35">
      <c r="A42" s="276"/>
      <c r="B42" s="277"/>
      <c r="C42" s="277"/>
      <c r="D42" s="277"/>
      <c r="E42" s="281"/>
      <c r="F42" s="281"/>
      <c r="G42" s="281"/>
      <c r="H42" s="281"/>
      <c r="I42" s="281"/>
      <c r="J42" s="281"/>
      <c r="K42" s="281"/>
      <c r="L42" s="281"/>
      <c r="M42" s="293">
        <f t="shared" si="1"/>
        <v>0</v>
      </c>
      <c r="N42" s="293">
        <f t="shared" si="2"/>
        <v>0</v>
      </c>
      <c r="O42" s="310">
        <f t="shared" si="0"/>
        <v>0</v>
      </c>
      <c r="P42" s="282"/>
      <c r="Q42" s="282"/>
      <c r="R42" s="282"/>
      <c r="S42" s="294">
        <f t="shared" si="3"/>
        <v>0</v>
      </c>
      <c r="T42" s="282"/>
      <c r="U42" s="283"/>
      <c r="V42" s="297">
        <f t="shared" si="4"/>
        <v>0</v>
      </c>
      <c r="W42" s="278"/>
      <c r="X42" s="278"/>
    </row>
    <row r="43" spans="1:24" s="285" customFormat="1" x14ac:dyDescent="0.35">
      <c r="A43" s="276"/>
      <c r="B43" s="277"/>
      <c r="C43" s="277"/>
      <c r="D43" s="277"/>
      <c r="E43" s="281"/>
      <c r="F43" s="281"/>
      <c r="G43" s="281"/>
      <c r="H43" s="281"/>
      <c r="I43" s="281"/>
      <c r="J43" s="281"/>
      <c r="K43" s="281"/>
      <c r="L43" s="281"/>
      <c r="M43" s="293">
        <f t="shared" si="1"/>
        <v>0</v>
      </c>
      <c r="N43" s="293">
        <f t="shared" si="2"/>
        <v>0</v>
      </c>
      <c r="O43" s="310">
        <f t="shared" ref="O43:O74" si="5">M43+N43</f>
        <v>0</v>
      </c>
      <c r="P43" s="282"/>
      <c r="Q43" s="282"/>
      <c r="R43" s="282"/>
      <c r="S43" s="294">
        <f t="shared" si="3"/>
        <v>0</v>
      </c>
      <c r="T43" s="282"/>
      <c r="U43" s="283"/>
      <c r="V43" s="297">
        <f t="shared" si="4"/>
        <v>0</v>
      </c>
      <c r="W43" s="278"/>
      <c r="X43" s="278"/>
    </row>
    <row r="44" spans="1:24" s="285" customFormat="1" x14ac:dyDescent="0.35">
      <c r="A44" s="276"/>
      <c r="B44" s="277"/>
      <c r="C44" s="277"/>
      <c r="D44" s="277"/>
      <c r="E44" s="281"/>
      <c r="F44" s="281"/>
      <c r="G44" s="281"/>
      <c r="H44" s="281"/>
      <c r="I44" s="281"/>
      <c r="J44" s="281"/>
      <c r="K44" s="281"/>
      <c r="L44" s="281"/>
      <c r="M44" s="293">
        <f t="shared" si="1"/>
        <v>0</v>
      </c>
      <c r="N44" s="293">
        <f t="shared" si="2"/>
        <v>0</v>
      </c>
      <c r="O44" s="310">
        <f t="shared" si="5"/>
        <v>0</v>
      </c>
      <c r="P44" s="282"/>
      <c r="Q44" s="282"/>
      <c r="R44" s="282"/>
      <c r="S44" s="294">
        <f t="shared" si="3"/>
        <v>0</v>
      </c>
      <c r="T44" s="282"/>
      <c r="U44" s="283"/>
      <c r="V44" s="297">
        <f t="shared" si="4"/>
        <v>0</v>
      </c>
      <c r="W44" s="278"/>
      <c r="X44" s="278"/>
    </row>
    <row r="45" spans="1:24" s="285" customFormat="1" x14ac:dyDescent="0.35">
      <c r="A45" s="276"/>
      <c r="B45" s="277"/>
      <c r="C45" s="277"/>
      <c r="D45" s="277"/>
      <c r="E45" s="281"/>
      <c r="F45" s="281"/>
      <c r="G45" s="281"/>
      <c r="H45" s="281"/>
      <c r="I45" s="281"/>
      <c r="J45" s="281"/>
      <c r="K45" s="281"/>
      <c r="L45" s="281"/>
      <c r="M45" s="293">
        <f t="shared" si="1"/>
        <v>0</v>
      </c>
      <c r="N45" s="293">
        <f t="shared" si="2"/>
        <v>0</v>
      </c>
      <c r="O45" s="310">
        <f t="shared" si="5"/>
        <v>0</v>
      </c>
      <c r="P45" s="282"/>
      <c r="Q45" s="282"/>
      <c r="R45" s="282"/>
      <c r="S45" s="294">
        <f t="shared" si="3"/>
        <v>0</v>
      </c>
      <c r="T45" s="282"/>
      <c r="U45" s="283"/>
      <c r="V45" s="297">
        <f t="shared" si="4"/>
        <v>0</v>
      </c>
      <c r="W45" s="278"/>
      <c r="X45" s="278"/>
    </row>
    <row r="46" spans="1:24" s="285" customFormat="1" x14ac:dyDescent="0.35">
      <c r="A46" s="276"/>
      <c r="B46" s="277"/>
      <c r="C46" s="277"/>
      <c r="D46" s="277"/>
      <c r="E46" s="281"/>
      <c r="F46" s="281"/>
      <c r="G46" s="281"/>
      <c r="H46" s="281"/>
      <c r="I46" s="281"/>
      <c r="J46" s="281"/>
      <c r="K46" s="281"/>
      <c r="L46" s="281"/>
      <c r="M46" s="293">
        <f t="shared" si="1"/>
        <v>0</v>
      </c>
      <c r="N46" s="293">
        <f t="shared" si="2"/>
        <v>0</v>
      </c>
      <c r="O46" s="310">
        <f t="shared" si="5"/>
        <v>0</v>
      </c>
      <c r="P46" s="282"/>
      <c r="Q46" s="282"/>
      <c r="R46" s="282"/>
      <c r="S46" s="294">
        <f t="shared" si="3"/>
        <v>0</v>
      </c>
      <c r="T46" s="282"/>
      <c r="U46" s="283"/>
      <c r="V46" s="297">
        <f t="shared" si="4"/>
        <v>0</v>
      </c>
      <c r="W46" s="278"/>
      <c r="X46" s="278"/>
    </row>
    <row r="47" spans="1:24" s="285" customFormat="1" x14ac:dyDescent="0.35">
      <c r="A47" s="276"/>
      <c r="B47" s="277"/>
      <c r="C47" s="277"/>
      <c r="D47" s="277"/>
      <c r="E47" s="281"/>
      <c r="F47" s="281"/>
      <c r="G47" s="281"/>
      <c r="H47" s="281"/>
      <c r="I47" s="281"/>
      <c r="J47" s="281"/>
      <c r="K47" s="281"/>
      <c r="L47" s="281"/>
      <c r="M47" s="293">
        <f t="shared" si="1"/>
        <v>0</v>
      </c>
      <c r="N47" s="293">
        <f t="shared" si="2"/>
        <v>0</v>
      </c>
      <c r="O47" s="310">
        <f t="shared" si="5"/>
        <v>0</v>
      </c>
      <c r="P47" s="282"/>
      <c r="Q47" s="282"/>
      <c r="R47" s="282"/>
      <c r="S47" s="294">
        <f t="shared" si="3"/>
        <v>0</v>
      </c>
      <c r="T47" s="282"/>
      <c r="U47" s="283"/>
      <c r="V47" s="297">
        <f t="shared" si="4"/>
        <v>0</v>
      </c>
      <c r="W47" s="278"/>
      <c r="X47" s="278"/>
    </row>
    <row r="48" spans="1:24" s="285" customFormat="1" x14ac:dyDescent="0.35">
      <c r="A48" s="276"/>
      <c r="B48" s="277"/>
      <c r="C48" s="277"/>
      <c r="D48" s="277"/>
      <c r="E48" s="281"/>
      <c r="F48" s="281"/>
      <c r="G48" s="281"/>
      <c r="H48" s="281"/>
      <c r="I48" s="281"/>
      <c r="J48" s="281"/>
      <c r="K48" s="281"/>
      <c r="L48" s="281"/>
      <c r="M48" s="293">
        <f t="shared" si="1"/>
        <v>0</v>
      </c>
      <c r="N48" s="293">
        <f t="shared" si="2"/>
        <v>0</v>
      </c>
      <c r="O48" s="310">
        <f t="shared" si="5"/>
        <v>0</v>
      </c>
      <c r="P48" s="282"/>
      <c r="Q48" s="282"/>
      <c r="R48" s="282"/>
      <c r="S48" s="294">
        <f t="shared" si="3"/>
        <v>0</v>
      </c>
      <c r="T48" s="282"/>
      <c r="U48" s="283"/>
      <c r="V48" s="297">
        <f t="shared" si="4"/>
        <v>0</v>
      </c>
      <c r="W48" s="278"/>
      <c r="X48" s="278"/>
    </row>
    <row r="49" spans="1:24" s="285" customFormat="1" x14ac:dyDescent="0.35">
      <c r="A49" s="276"/>
      <c r="B49" s="277"/>
      <c r="C49" s="277"/>
      <c r="D49" s="277"/>
      <c r="E49" s="281"/>
      <c r="F49" s="281"/>
      <c r="G49" s="281"/>
      <c r="H49" s="281"/>
      <c r="I49" s="281"/>
      <c r="J49" s="281"/>
      <c r="K49" s="281"/>
      <c r="L49" s="281"/>
      <c r="M49" s="293">
        <f t="shared" si="1"/>
        <v>0</v>
      </c>
      <c r="N49" s="293">
        <f t="shared" si="2"/>
        <v>0</v>
      </c>
      <c r="O49" s="310">
        <f t="shared" si="5"/>
        <v>0</v>
      </c>
      <c r="P49" s="282"/>
      <c r="Q49" s="282"/>
      <c r="R49" s="282"/>
      <c r="S49" s="294">
        <f t="shared" si="3"/>
        <v>0</v>
      </c>
      <c r="T49" s="282"/>
      <c r="U49" s="283"/>
      <c r="V49" s="297">
        <f t="shared" si="4"/>
        <v>0</v>
      </c>
      <c r="W49" s="278"/>
      <c r="X49" s="278"/>
    </row>
    <row r="50" spans="1:24" s="285" customFormat="1" x14ac:dyDescent="0.35">
      <c r="A50" s="276"/>
      <c r="B50" s="277"/>
      <c r="C50" s="277"/>
      <c r="D50" s="277"/>
      <c r="E50" s="281"/>
      <c r="F50" s="281"/>
      <c r="G50" s="281"/>
      <c r="H50" s="281"/>
      <c r="I50" s="281"/>
      <c r="J50" s="281"/>
      <c r="K50" s="281"/>
      <c r="L50" s="281"/>
      <c r="M50" s="293">
        <f t="shared" si="1"/>
        <v>0</v>
      </c>
      <c r="N50" s="293">
        <f t="shared" si="2"/>
        <v>0</v>
      </c>
      <c r="O50" s="310">
        <f t="shared" si="5"/>
        <v>0</v>
      </c>
      <c r="P50" s="282"/>
      <c r="Q50" s="282"/>
      <c r="R50" s="282"/>
      <c r="S50" s="294">
        <f t="shared" si="3"/>
        <v>0</v>
      </c>
      <c r="T50" s="282"/>
      <c r="U50" s="283"/>
      <c r="V50" s="297">
        <f t="shared" si="4"/>
        <v>0</v>
      </c>
      <c r="W50" s="278"/>
      <c r="X50" s="278"/>
    </row>
    <row r="51" spans="1:24" s="285" customFormat="1" x14ac:dyDescent="0.35">
      <c r="A51" s="276"/>
      <c r="B51" s="277"/>
      <c r="C51" s="277"/>
      <c r="D51" s="277"/>
      <c r="E51" s="281"/>
      <c r="F51" s="281"/>
      <c r="G51" s="281"/>
      <c r="H51" s="281"/>
      <c r="I51" s="281"/>
      <c r="J51" s="281"/>
      <c r="K51" s="281"/>
      <c r="L51" s="281"/>
      <c r="M51" s="293">
        <f t="shared" si="1"/>
        <v>0</v>
      </c>
      <c r="N51" s="293">
        <f t="shared" si="2"/>
        <v>0</v>
      </c>
      <c r="O51" s="310">
        <f t="shared" si="5"/>
        <v>0</v>
      </c>
      <c r="P51" s="282"/>
      <c r="Q51" s="282"/>
      <c r="R51" s="282"/>
      <c r="S51" s="294">
        <f t="shared" si="3"/>
        <v>0</v>
      </c>
      <c r="T51" s="282"/>
      <c r="U51" s="283"/>
      <c r="V51" s="297">
        <f t="shared" si="4"/>
        <v>0</v>
      </c>
      <c r="W51" s="278"/>
      <c r="X51" s="278"/>
    </row>
    <row r="52" spans="1:24" s="285" customFormat="1" x14ac:dyDescent="0.35">
      <c r="A52" s="276"/>
      <c r="B52" s="277"/>
      <c r="C52" s="277"/>
      <c r="D52" s="277"/>
      <c r="E52" s="281"/>
      <c r="F52" s="281"/>
      <c r="G52" s="281"/>
      <c r="H52" s="281"/>
      <c r="I52" s="281"/>
      <c r="J52" s="281"/>
      <c r="K52" s="281"/>
      <c r="L52" s="281"/>
      <c r="M52" s="293">
        <f t="shared" si="1"/>
        <v>0</v>
      </c>
      <c r="N52" s="293">
        <f t="shared" si="2"/>
        <v>0</v>
      </c>
      <c r="O52" s="310">
        <f t="shared" si="5"/>
        <v>0</v>
      </c>
      <c r="P52" s="282"/>
      <c r="Q52" s="282"/>
      <c r="R52" s="282"/>
      <c r="S52" s="294">
        <f t="shared" si="3"/>
        <v>0</v>
      </c>
      <c r="T52" s="282"/>
      <c r="U52" s="283"/>
      <c r="V52" s="297">
        <f t="shared" si="4"/>
        <v>0</v>
      </c>
      <c r="W52" s="278"/>
      <c r="X52" s="278"/>
    </row>
    <row r="53" spans="1:24" s="285" customFormat="1" x14ac:dyDescent="0.35">
      <c r="A53" s="276"/>
      <c r="B53" s="277"/>
      <c r="C53" s="277"/>
      <c r="D53" s="277"/>
      <c r="E53" s="281"/>
      <c r="F53" s="281"/>
      <c r="G53" s="281"/>
      <c r="H53" s="281"/>
      <c r="I53" s="281"/>
      <c r="J53" s="281"/>
      <c r="K53" s="281"/>
      <c r="L53" s="281"/>
      <c r="M53" s="293">
        <f t="shared" si="1"/>
        <v>0</v>
      </c>
      <c r="N53" s="293">
        <f t="shared" si="2"/>
        <v>0</v>
      </c>
      <c r="O53" s="310">
        <f t="shared" si="5"/>
        <v>0</v>
      </c>
      <c r="P53" s="282"/>
      <c r="Q53" s="282"/>
      <c r="R53" s="282"/>
      <c r="S53" s="294">
        <f t="shared" si="3"/>
        <v>0</v>
      </c>
      <c r="T53" s="282"/>
      <c r="U53" s="283"/>
      <c r="V53" s="297">
        <f t="shared" si="4"/>
        <v>0</v>
      </c>
      <c r="W53" s="278"/>
      <c r="X53" s="278"/>
    </row>
    <row r="54" spans="1:24" s="285" customFormat="1" x14ac:dyDescent="0.35">
      <c r="A54" s="276"/>
      <c r="B54" s="277"/>
      <c r="C54" s="277"/>
      <c r="D54" s="277"/>
      <c r="E54" s="281"/>
      <c r="F54" s="281"/>
      <c r="G54" s="281"/>
      <c r="H54" s="281"/>
      <c r="I54" s="281"/>
      <c r="J54" s="281"/>
      <c r="K54" s="281"/>
      <c r="L54" s="281"/>
      <c r="M54" s="293">
        <f t="shared" si="1"/>
        <v>0</v>
      </c>
      <c r="N54" s="293">
        <f t="shared" si="2"/>
        <v>0</v>
      </c>
      <c r="O54" s="310">
        <f t="shared" si="5"/>
        <v>0</v>
      </c>
      <c r="P54" s="282"/>
      <c r="Q54" s="282"/>
      <c r="R54" s="282"/>
      <c r="S54" s="294">
        <f t="shared" si="3"/>
        <v>0</v>
      </c>
      <c r="T54" s="282"/>
      <c r="U54" s="283"/>
      <c r="V54" s="297">
        <f t="shared" si="4"/>
        <v>0</v>
      </c>
      <c r="W54" s="278"/>
      <c r="X54" s="278"/>
    </row>
    <row r="55" spans="1:24" s="285" customFormat="1" x14ac:dyDescent="0.35">
      <c r="A55" s="276"/>
      <c r="B55" s="277"/>
      <c r="C55" s="277"/>
      <c r="D55" s="277"/>
      <c r="E55" s="281"/>
      <c r="F55" s="281"/>
      <c r="G55" s="281"/>
      <c r="H55" s="281"/>
      <c r="I55" s="281"/>
      <c r="J55" s="281"/>
      <c r="K55" s="281"/>
      <c r="L55" s="281"/>
      <c r="M55" s="293">
        <f t="shared" si="1"/>
        <v>0</v>
      </c>
      <c r="N55" s="293">
        <f t="shared" si="2"/>
        <v>0</v>
      </c>
      <c r="O55" s="310">
        <f t="shared" si="5"/>
        <v>0</v>
      </c>
      <c r="P55" s="282"/>
      <c r="Q55" s="282"/>
      <c r="R55" s="282"/>
      <c r="S55" s="294">
        <f t="shared" si="3"/>
        <v>0</v>
      </c>
      <c r="T55" s="282"/>
      <c r="U55" s="283"/>
      <c r="V55" s="297">
        <f t="shared" si="4"/>
        <v>0</v>
      </c>
      <c r="W55" s="278"/>
      <c r="X55" s="278"/>
    </row>
    <row r="56" spans="1:24" s="285" customFormat="1" x14ac:dyDescent="0.35">
      <c r="A56" s="276"/>
      <c r="B56" s="277"/>
      <c r="C56" s="277"/>
      <c r="D56" s="277"/>
      <c r="E56" s="281"/>
      <c r="F56" s="281"/>
      <c r="G56" s="281"/>
      <c r="H56" s="281"/>
      <c r="I56" s="281"/>
      <c r="J56" s="281"/>
      <c r="K56" s="281"/>
      <c r="L56" s="281"/>
      <c r="M56" s="293">
        <f t="shared" si="1"/>
        <v>0</v>
      </c>
      <c r="N56" s="293">
        <f t="shared" si="2"/>
        <v>0</v>
      </c>
      <c r="O56" s="310">
        <f t="shared" si="5"/>
        <v>0</v>
      </c>
      <c r="P56" s="282"/>
      <c r="Q56" s="282"/>
      <c r="R56" s="282"/>
      <c r="S56" s="294">
        <f t="shared" si="3"/>
        <v>0</v>
      </c>
      <c r="T56" s="282"/>
      <c r="U56" s="283"/>
      <c r="V56" s="297">
        <f t="shared" si="4"/>
        <v>0</v>
      </c>
      <c r="W56" s="278"/>
      <c r="X56" s="278"/>
    </row>
    <row r="57" spans="1:24" s="285" customFormat="1" x14ac:dyDescent="0.35">
      <c r="A57" s="276"/>
      <c r="B57" s="277"/>
      <c r="C57" s="277"/>
      <c r="D57" s="277"/>
      <c r="E57" s="281"/>
      <c r="F57" s="281"/>
      <c r="G57" s="281"/>
      <c r="H57" s="281"/>
      <c r="I57" s="281"/>
      <c r="J57" s="281"/>
      <c r="K57" s="281"/>
      <c r="L57" s="281"/>
      <c r="M57" s="293">
        <f t="shared" si="1"/>
        <v>0</v>
      </c>
      <c r="N57" s="293">
        <f t="shared" si="2"/>
        <v>0</v>
      </c>
      <c r="O57" s="310">
        <f t="shared" si="5"/>
        <v>0</v>
      </c>
      <c r="P57" s="282"/>
      <c r="Q57" s="282"/>
      <c r="R57" s="282"/>
      <c r="S57" s="294">
        <f t="shared" si="3"/>
        <v>0</v>
      </c>
      <c r="T57" s="282"/>
      <c r="U57" s="283"/>
      <c r="V57" s="297">
        <f t="shared" si="4"/>
        <v>0</v>
      </c>
      <c r="W57" s="278"/>
      <c r="X57" s="278"/>
    </row>
    <row r="58" spans="1:24" s="285" customFormat="1" x14ac:dyDescent="0.35">
      <c r="A58" s="276"/>
      <c r="B58" s="277"/>
      <c r="C58" s="277"/>
      <c r="D58" s="277"/>
      <c r="E58" s="281"/>
      <c r="F58" s="281"/>
      <c r="G58" s="281"/>
      <c r="H58" s="281"/>
      <c r="I58" s="281"/>
      <c r="J58" s="281"/>
      <c r="K58" s="281"/>
      <c r="L58" s="281"/>
      <c r="M58" s="293">
        <f t="shared" si="1"/>
        <v>0</v>
      </c>
      <c r="N58" s="293">
        <f t="shared" si="2"/>
        <v>0</v>
      </c>
      <c r="O58" s="310">
        <f t="shared" si="5"/>
        <v>0</v>
      </c>
      <c r="P58" s="282"/>
      <c r="Q58" s="282"/>
      <c r="R58" s="282"/>
      <c r="S58" s="294">
        <f t="shared" si="3"/>
        <v>0</v>
      </c>
      <c r="T58" s="282"/>
      <c r="U58" s="283"/>
      <c r="V58" s="297">
        <f t="shared" si="4"/>
        <v>0</v>
      </c>
      <c r="W58" s="278"/>
      <c r="X58" s="278"/>
    </row>
    <row r="59" spans="1:24" s="285" customFormat="1" x14ac:dyDescent="0.35">
      <c r="A59" s="276"/>
      <c r="B59" s="277"/>
      <c r="C59" s="277"/>
      <c r="D59" s="277"/>
      <c r="E59" s="281"/>
      <c r="F59" s="281"/>
      <c r="G59" s="281"/>
      <c r="H59" s="281"/>
      <c r="I59" s="281"/>
      <c r="J59" s="281"/>
      <c r="K59" s="281"/>
      <c r="L59" s="281"/>
      <c r="M59" s="293">
        <f t="shared" si="1"/>
        <v>0</v>
      </c>
      <c r="N59" s="293">
        <f t="shared" si="2"/>
        <v>0</v>
      </c>
      <c r="O59" s="310">
        <f t="shared" si="5"/>
        <v>0</v>
      </c>
      <c r="P59" s="282"/>
      <c r="Q59" s="282"/>
      <c r="R59" s="282"/>
      <c r="S59" s="294">
        <f t="shared" si="3"/>
        <v>0</v>
      </c>
      <c r="T59" s="282"/>
      <c r="U59" s="283"/>
      <c r="V59" s="297">
        <f t="shared" si="4"/>
        <v>0</v>
      </c>
      <c r="W59" s="278"/>
      <c r="X59" s="278"/>
    </row>
    <row r="60" spans="1:24" s="285" customFormat="1" x14ac:dyDescent="0.35">
      <c r="A60" s="276"/>
      <c r="B60" s="277"/>
      <c r="C60" s="277"/>
      <c r="D60" s="277"/>
      <c r="E60" s="281"/>
      <c r="F60" s="281"/>
      <c r="G60" s="281"/>
      <c r="H60" s="281"/>
      <c r="I60" s="281"/>
      <c r="J60" s="281"/>
      <c r="K60" s="281"/>
      <c r="L60" s="281"/>
      <c r="M60" s="293">
        <f t="shared" si="1"/>
        <v>0</v>
      </c>
      <c r="N60" s="293">
        <f t="shared" si="2"/>
        <v>0</v>
      </c>
      <c r="O60" s="310">
        <f t="shared" si="5"/>
        <v>0</v>
      </c>
      <c r="P60" s="282"/>
      <c r="Q60" s="282"/>
      <c r="R60" s="282"/>
      <c r="S60" s="294">
        <f t="shared" si="3"/>
        <v>0</v>
      </c>
      <c r="T60" s="282"/>
      <c r="U60" s="283"/>
      <c r="V60" s="297">
        <f t="shared" si="4"/>
        <v>0</v>
      </c>
      <c r="W60" s="278"/>
      <c r="X60" s="278"/>
    </row>
    <row r="61" spans="1:24" s="285" customFormat="1" x14ac:dyDescent="0.35">
      <c r="A61" s="276"/>
      <c r="B61" s="277"/>
      <c r="C61" s="277"/>
      <c r="D61" s="277"/>
      <c r="E61" s="281"/>
      <c r="F61" s="281"/>
      <c r="G61" s="281"/>
      <c r="H61" s="281"/>
      <c r="I61" s="281"/>
      <c r="J61" s="281"/>
      <c r="K61" s="281"/>
      <c r="L61" s="281"/>
      <c r="M61" s="293">
        <f t="shared" si="1"/>
        <v>0</v>
      </c>
      <c r="N61" s="293">
        <f t="shared" si="2"/>
        <v>0</v>
      </c>
      <c r="O61" s="310">
        <f t="shared" si="5"/>
        <v>0</v>
      </c>
      <c r="P61" s="282"/>
      <c r="Q61" s="282"/>
      <c r="R61" s="282"/>
      <c r="S61" s="294">
        <f t="shared" si="3"/>
        <v>0</v>
      </c>
      <c r="T61" s="282"/>
      <c r="U61" s="283"/>
      <c r="V61" s="297">
        <f t="shared" si="4"/>
        <v>0</v>
      </c>
      <c r="W61" s="278"/>
      <c r="X61" s="278"/>
    </row>
    <row r="62" spans="1:24" s="285" customFormat="1" x14ac:dyDescent="0.35">
      <c r="A62" s="276"/>
      <c r="B62" s="277"/>
      <c r="C62" s="277"/>
      <c r="D62" s="277"/>
      <c r="E62" s="281"/>
      <c r="F62" s="281"/>
      <c r="G62" s="281"/>
      <c r="H62" s="281"/>
      <c r="I62" s="281"/>
      <c r="J62" s="281"/>
      <c r="K62" s="281"/>
      <c r="L62" s="281"/>
      <c r="M62" s="293">
        <f t="shared" si="1"/>
        <v>0</v>
      </c>
      <c r="N62" s="293">
        <f t="shared" si="2"/>
        <v>0</v>
      </c>
      <c r="O62" s="310">
        <f t="shared" si="5"/>
        <v>0</v>
      </c>
      <c r="P62" s="282"/>
      <c r="Q62" s="282"/>
      <c r="R62" s="282"/>
      <c r="S62" s="294">
        <f t="shared" si="3"/>
        <v>0</v>
      </c>
      <c r="T62" s="282"/>
      <c r="U62" s="283"/>
      <c r="V62" s="297">
        <f t="shared" si="4"/>
        <v>0</v>
      </c>
      <c r="W62" s="278"/>
      <c r="X62" s="278"/>
    </row>
    <row r="63" spans="1:24" s="285" customFormat="1" x14ac:dyDescent="0.35">
      <c r="A63" s="276"/>
      <c r="B63" s="277"/>
      <c r="C63" s="277"/>
      <c r="D63" s="277"/>
      <c r="E63" s="281"/>
      <c r="F63" s="281"/>
      <c r="G63" s="281"/>
      <c r="H63" s="281"/>
      <c r="I63" s="281"/>
      <c r="J63" s="281"/>
      <c r="K63" s="281"/>
      <c r="L63" s="281"/>
      <c r="M63" s="293">
        <f t="shared" si="1"/>
        <v>0</v>
      </c>
      <c r="N63" s="293">
        <f t="shared" si="2"/>
        <v>0</v>
      </c>
      <c r="O63" s="310">
        <f t="shared" si="5"/>
        <v>0</v>
      </c>
      <c r="P63" s="282"/>
      <c r="Q63" s="282"/>
      <c r="R63" s="282"/>
      <c r="S63" s="294">
        <f t="shared" si="3"/>
        <v>0</v>
      </c>
      <c r="T63" s="282"/>
      <c r="U63" s="283"/>
      <c r="V63" s="297">
        <f t="shared" si="4"/>
        <v>0</v>
      </c>
      <c r="W63" s="278"/>
      <c r="X63" s="278"/>
    </row>
    <row r="64" spans="1:24" s="285" customFormat="1" x14ac:dyDescent="0.35">
      <c r="A64" s="276"/>
      <c r="B64" s="277"/>
      <c r="C64" s="277"/>
      <c r="D64" s="277"/>
      <c r="E64" s="281"/>
      <c r="F64" s="281"/>
      <c r="G64" s="281"/>
      <c r="H64" s="281"/>
      <c r="I64" s="281"/>
      <c r="J64" s="281"/>
      <c r="K64" s="281"/>
      <c r="L64" s="281"/>
      <c r="M64" s="293">
        <f t="shared" si="1"/>
        <v>0</v>
      </c>
      <c r="N64" s="293">
        <f t="shared" si="2"/>
        <v>0</v>
      </c>
      <c r="O64" s="310">
        <f t="shared" si="5"/>
        <v>0</v>
      </c>
      <c r="P64" s="282"/>
      <c r="Q64" s="282"/>
      <c r="R64" s="282"/>
      <c r="S64" s="294">
        <f t="shared" si="3"/>
        <v>0</v>
      </c>
      <c r="T64" s="282"/>
      <c r="U64" s="283"/>
      <c r="V64" s="297">
        <f t="shared" si="4"/>
        <v>0</v>
      </c>
      <c r="W64" s="278"/>
      <c r="X64" s="278"/>
    </row>
    <row r="65" spans="1:24" s="285" customFormat="1" x14ac:dyDescent="0.35">
      <c r="A65" s="276"/>
      <c r="B65" s="277"/>
      <c r="C65" s="277"/>
      <c r="D65" s="277"/>
      <c r="E65" s="281"/>
      <c r="F65" s="281"/>
      <c r="G65" s="281"/>
      <c r="H65" s="281"/>
      <c r="I65" s="281"/>
      <c r="J65" s="281"/>
      <c r="K65" s="281"/>
      <c r="L65" s="281"/>
      <c r="M65" s="293">
        <f t="shared" si="1"/>
        <v>0</v>
      </c>
      <c r="N65" s="293">
        <f t="shared" si="2"/>
        <v>0</v>
      </c>
      <c r="O65" s="310">
        <f t="shared" si="5"/>
        <v>0</v>
      </c>
      <c r="P65" s="282"/>
      <c r="Q65" s="282"/>
      <c r="R65" s="282"/>
      <c r="S65" s="294">
        <f t="shared" si="3"/>
        <v>0</v>
      </c>
      <c r="T65" s="282"/>
      <c r="U65" s="283"/>
      <c r="V65" s="297">
        <f t="shared" si="4"/>
        <v>0</v>
      </c>
      <c r="W65" s="278"/>
      <c r="X65" s="278"/>
    </row>
    <row r="66" spans="1:24" s="285" customFormat="1" x14ac:dyDescent="0.35">
      <c r="A66" s="276"/>
      <c r="B66" s="277"/>
      <c r="C66" s="277"/>
      <c r="D66" s="277"/>
      <c r="E66" s="281"/>
      <c r="F66" s="281"/>
      <c r="G66" s="281"/>
      <c r="H66" s="281"/>
      <c r="I66" s="281"/>
      <c r="J66" s="281"/>
      <c r="K66" s="281"/>
      <c r="L66" s="281"/>
      <c r="M66" s="293">
        <f t="shared" si="1"/>
        <v>0</v>
      </c>
      <c r="N66" s="293">
        <f t="shared" si="2"/>
        <v>0</v>
      </c>
      <c r="O66" s="310">
        <f t="shared" si="5"/>
        <v>0</v>
      </c>
      <c r="P66" s="282"/>
      <c r="Q66" s="282"/>
      <c r="R66" s="282"/>
      <c r="S66" s="294">
        <f t="shared" si="3"/>
        <v>0</v>
      </c>
      <c r="T66" s="282"/>
      <c r="U66" s="283"/>
      <c r="V66" s="297">
        <f t="shared" si="4"/>
        <v>0</v>
      </c>
      <c r="W66" s="278"/>
      <c r="X66" s="278"/>
    </row>
    <row r="67" spans="1:24" s="285" customFormat="1" x14ac:dyDescent="0.35">
      <c r="A67" s="276"/>
      <c r="B67" s="277"/>
      <c r="C67" s="277"/>
      <c r="D67" s="277"/>
      <c r="E67" s="281"/>
      <c r="F67" s="281"/>
      <c r="G67" s="281"/>
      <c r="H67" s="281"/>
      <c r="I67" s="281"/>
      <c r="J67" s="281"/>
      <c r="K67" s="281"/>
      <c r="L67" s="281"/>
      <c r="M67" s="293">
        <f t="shared" si="1"/>
        <v>0</v>
      </c>
      <c r="N67" s="293">
        <f t="shared" si="2"/>
        <v>0</v>
      </c>
      <c r="O67" s="310">
        <f t="shared" si="5"/>
        <v>0</v>
      </c>
      <c r="P67" s="282"/>
      <c r="Q67" s="282"/>
      <c r="R67" s="282"/>
      <c r="S67" s="294">
        <f t="shared" si="3"/>
        <v>0</v>
      </c>
      <c r="T67" s="282"/>
      <c r="U67" s="283"/>
      <c r="V67" s="297">
        <f t="shared" si="4"/>
        <v>0</v>
      </c>
      <c r="W67" s="278"/>
      <c r="X67" s="278"/>
    </row>
    <row r="68" spans="1:24" s="285" customFormat="1" x14ac:dyDescent="0.35">
      <c r="A68" s="276"/>
      <c r="B68" s="277"/>
      <c r="C68" s="277"/>
      <c r="D68" s="277"/>
      <c r="E68" s="281"/>
      <c r="F68" s="281"/>
      <c r="G68" s="281"/>
      <c r="H68" s="281"/>
      <c r="I68" s="281"/>
      <c r="J68" s="281"/>
      <c r="K68" s="281"/>
      <c r="L68" s="281"/>
      <c r="M68" s="293">
        <f t="shared" si="1"/>
        <v>0</v>
      </c>
      <c r="N68" s="293">
        <f t="shared" si="2"/>
        <v>0</v>
      </c>
      <c r="O68" s="310">
        <f t="shared" si="5"/>
        <v>0</v>
      </c>
      <c r="P68" s="282"/>
      <c r="Q68" s="282"/>
      <c r="R68" s="282"/>
      <c r="S68" s="294">
        <f t="shared" si="3"/>
        <v>0</v>
      </c>
      <c r="T68" s="282"/>
      <c r="U68" s="283"/>
      <c r="V68" s="297">
        <f t="shared" si="4"/>
        <v>0</v>
      </c>
      <c r="W68" s="278"/>
      <c r="X68" s="278"/>
    </row>
    <row r="69" spans="1:24" s="285" customFormat="1" x14ac:dyDescent="0.35">
      <c r="A69" s="276"/>
      <c r="B69" s="277"/>
      <c r="C69" s="277"/>
      <c r="D69" s="277"/>
      <c r="E69" s="281"/>
      <c r="F69" s="281"/>
      <c r="G69" s="281"/>
      <c r="H69" s="281"/>
      <c r="I69" s="281"/>
      <c r="J69" s="281"/>
      <c r="K69" s="281"/>
      <c r="L69" s="281"/>
      <c r="M69" s="293">
        <f t="shared" si="1"/>
        <v>0</v>
      </c>
      <c r="N69" s="293">
        <f t="shared" si="2"/>
        <v>0</v>
      </c>
      <c r="O69" s="310">
        <f t="shared" si="5"/>
        <v>0</v>
      </c>
      <c r="P69" s="282"/>
      <c r="Q69" s="282"/>
      <c r="R69" s="282"/>
      <c r="S69" s="294">
        <f t="shared" si="3"/>
        <v>0</v>
      </c>
      <c r="T69" s="282"/>
      <c r="U69" s="283"/>
      <c r="V69" s="297">
        <f t="shared" si="4"/>
        <v>0</v>
      </c>
      <c r="W69" s="278"/>
      <c r="X69" s="278"/>
    </row>
    <row r="70" spans="1:24" s="285" customFormat="1" x14ac:dyDescent="0.35">
      <c r="A70" s="276"/>
      <c r="B70" s="277"/>
      <c r="C70" s="277"/>
      <c r="D70" s="277"/>
      <c r="E70" s="281"/>
      <c r="F70" s="281"/>
      <c r="G70" s="281"/>
      <c r="H70" s="281"/>
      <c r="I70" s="281"/>
      <c r="J70" s="281"/>
      <c r="K70" s="281"/>
      <c r="L70" s="281"/>
      <c r="M70" s="293">
        <f t="shared" si="1"/>
        <v>0</v>
      </c>
      <c r="N70" s="293">
        <f t="shared" si="2"/>
        <v>0</v>
      </c>
      <c r="O70" s="310">
        <f t="shared" si="5"/>
        <v>0</v>
      </c>
      <c r="P70" s="282"/>
      <c r="Q70" s="282"/>
      <c r="R70" s="282"/>
      <c r="S70" s="294">
        <f t="shared" si="3"/>
        <v>0</v>
      </c>
      <c r="T70" s="282"/>
      <c r="U70" s="283"/>
      <c r="V70" s="297">
        <f t="shared" si="4"/>
        <v>0</v>
      </c>
      <c r="W70" s="278"/>
      <c r="X70" s="278"/>
    </row>
    <row r="71" spans="1:24" s="285" customFormat="1" x14ac:dyDescent="0.35">
      <c r="A71" s="276"/>
      <c r="B71" s="277"/>
      <c r="C71" s="277"/>
      <c r="D71" s="277"/>
      <c r="E71" s="281"/>
      <c r="F71" s="281"/>
      <c r="G71" s="281"/>
      <c r="H71" s="281"/>
      <c r="I71" s="281"/>
      <c r="J71" s="281"/>
      <c r="K71" s="281"/>
      <c r="L71" s="281"/>
      <c r="M71" s="293">
        <f t="shared" si="1"/>
        <v>0</v>
      </c>
      <c r="N71" s="293">
        <f t="shared" si="2"/>
        <v>0</v>
      </c>
      <c r="O71" s="310">
        <f t="shared" si="5"/>
        <v>0</v>
      </c>
      <c r="P71" s="282"/>
      <c r="Q71" s="282"/>
      <c r="R71" s="282"/>
      <c r="S71" s="294">
        <f t="shared" si="3"/>
        <v>0</v>
      </c>
      <c r="T71" s="282"/>
      <c r="U71" s="283"/>
      <c r="V71" s="297">
        <f t="shared" si="4"/>
        <v>0</v>
      </c>
      <c r="W71" s="278"/>
      <c r="X71" s="278"/>
    </row>
    <row r="72" spans="1:24" s="285" customFormat="1" x14ac:dyDescent="0.35">
      <c r="A72" s="276"/>
      <c r="B72" s="277"/>
      <c r="C72" s="277"/>
      <c r="D72" s="277"/>
      <c r="E72" s="281"/>
      <c r="F72" s="281"/>
      <c r="G72" s="281"/>
      <c r="H72" s="281"/>
      <c r="I72" s="281"/>
      <c r="J72" s="281"/>
      <c r="K72" s="281"/>
      <c r="L72" s="281"/>
      <c r="M72" s="293">
        <f t="shared" si="1"/>
        <v>0</v>
      </c>
      <c r="N72" s="293">
        <f t="shared" si="2"/>
        <v>0</v>
      </c>
      <c r="O72" s="310">
        <f t="shared" si="5"/>
        <v>0</v>
      </c>
      <c r="P72" s="282"/>
      <c r="Q72" s="282"/>
      <c r="R72" s="282"/>
      <c r="S72" s="294">
        <f t="shared" si="3"/>
        <v>0</v>
      </c>
      <c r="T72" s="282"/>
      <c r="U72" s="283"/>
      <c r="V72" s="297">
        <f t="shared" si="4"/>
        <v>0</v>
      </c>
      <c r="W72" s="278"/>
      <c r="X72" s="278"/>
    </row>
    <row r="73" spans="1:24" s="285" customFormat="1" x14ac:dyDescent="0.35">
      <c r="A73" s="276"/>
      <c r="B73" s="277"/>
      <c r="C73" s="277"/>
      <c r="D73" s="277"/>
      <c r="E73" s="281"/>
      <c r="F73" s="281"/>
      <c r="G73" s="281"/>
      <c r="H73" s="281"/>
      <c r="I73" s="281"/>
      <c r="J73" s="281"/>
      <c r="K73" s="281"/>
      <c r="L73" s="281"/>
      <c r="M73" s="293">
        <f t="shared" si="1"/>
        <v>0</v>
      </c>
      <c r="N73" s="293">
        <f t="shared" si="2"/>
        <v>0</v>
      </c>
      <c r="O73" s="310">
        <f t="shared" si="5"/>
        <v>0</v>
      </c>
      <c r="P73" s="282"/>
      <c r="Q73" s="282"/>
      <c r="R73" s="282"/>
      <c r="S73" s="294">
        <f t="shared" si="3"/>
        <v>0</v>
      </c>
      <c r="T73" s="282"/>
      <c r="U73" s="283"/>
      <c r="V73" s="297">
        <f t="shared" si="4"/>
        <v>0</v>
      </c>
      <c r="W73" s="278"/>
      <c r="X73" s="278"/>
    </row>
    <row r="74" spans="1:24" s="285" customFormat="1" x14ac:dyDescent="0.35">
      <c r="A74" s="276"/>
      <c r="B74" s="277"/>
      <c r="C74" s="277"/>
      <c r="D74" s="277"/>
      <c r="E74" s="281"/>
      <c r="F74" s="281"/>
      <c r="G74" s="281"/>
      <c r="H74" s="281"/>
      <c r="I74" s="281"/>
      <c r="J74" s="281"/>
      <c r="K74" s="281"/>
      <c r="L74" s="281"/>
      <c r="M74" s="293">
        <f t="shared" si="1"/>
        <v>0</v>
      </c>
      <c r="N74" s="293">
        <f t="shared" si="2"/>
        <v>0</v>
      </c>
      <c r="O74" s="310">
        <f t="shared" si="5"/>
        <v>0</v>
      </c>
      <c r="P74" s="282"/>
      <c r="Q74" s="282"/>
      <c r="R74" s="282"/>
      <c r="S74" s="294">
        <f t="shared" si="3"/>
        <v>0</v>
      </c>
      <c r="T74" s="282"/>
      <c r="U74" s="283"/>
      <c r="V74" s="297">
        <f t="shared" si="4"/>
        <v>0</v>
      </c>
      <c r="W74" s="278"/>
      <c r="X74" s="278"/>
    </row>
    <row r="75" spans="1:24" s="285" customFormat="1" x14ac:dyDescent="0.35">
      <c r="A75" s="276"/>
      <c r="B75" s="277"/>
      <c r="C75" s="277"/>
      <c r="D75" s="277"/>
      <c r="E75" s="281"/>
      <c r="F75" s="281"/>
      <c r="G75" s="281"/>
      <c r="H75" s="281"/>
      <c r="I75" s="281"/>
      <c r="J75" s="281"/>
      <c r="K75" s="281"/>
      <c r="L75" s="281"/>
      <c r="M75" s="293">
        <f t="shared" si="1"/>
        <v>0</v>
      </c>
      <c r="N75" s="293">
        <f t="shared" si="2"/>
        <v>0</v>
      </c>
      <c r="O75" s="310">
        <f t="shared" ref="O75:O85" si="6">M75+N75</f>
        <v>0</v>
      </c>
      <c r="P75" s="282"/>
      <c r="Q75" s="282"/>
      <c r="R75" s="282"/>
      <c r="S75" s="294">
        <f t="shared" si="3"/>
        <v>0</v>
      </c>
      <c r="T75" s="282"/>
      <c r="U75" s="283"/>
      <c r="V75" s="297">
        <f t="shared" si="4"/>
        <v>0</v>
      </c>
      <c r="W75" s="278"/>
      <c r="X75" s="278"/>
    </row>
    <row r="76" spans="1:24" s="285" customFormat="1" x14ac:dyDescent="0.35">
      <c r="A76" s="276"/>
      <c r="B76" s="277"/>
      <c r="C76" s="277"/>
      <c r="D76" s="277"/>
      <c r="E76" s="281"/>
      <c r="F76" s="281"/>
      <c r="G76" s="281"/>
      <c r="H76" s="281"/>
      <c r="I76" s="281"/>
      <c r="J76" s="281"/>
      <c r="K76" s="281"/>
      <c r="L76" s="281"/>
      <c r="M76" s="293">
        <f t="shared" ref="M76:M85" si="7">E76+F76+G76</f>
        <v>0</v>
      </c>
      <c r="N76" s="293">
        <f t="shared" ref="N76:N85" si="8">I76+J76+K76</f>
        <v>0</v>
      </c>
      <c r="O76" s="310">
        <f t="shared" si="6"/>
        <v>0</v>
      </c>
      <c r="P76" s="282"/>
      <c r="Q76" s="282"/>
      <c r="R76" s="282"/>
      <c r="S76" s="294">
        <f t="shared" ref="S76:S85" si="9">P76+Q76</f>
        <v>0</v>
      </c>
      <c r="T76" s="282"/>
      <c r="U76" s="283"/>
      <c r="V76" s="297">
        <f t="shared" ref="V76:V85" si="10">T76+U76</f>
        <v>0</v>
      </c>
      <c r="W76" s="278"/>
      <c r="X76" s="278"/>
    </row>
    <row r="77" spans="1:24" s="285" customFormat="1" x14ac:dyDescent="0.35">
      <c r="A77" s="276"/>
      <c r="B77" s="277"/>
      <c r="C77" s="277"/>
      <c r="D77" s="277"/>
      <c r="E77" s="281"/>
      <c r="F77" s="281"/>
      <c r="G77" s="281"/>
      <c r="H77" s="281"/>
      <c r="I77" s="281"/>
      <c r="J77" s="281"/>
      <c r="K77" s="281"/>
      <c r="L77" s="281"/>
      <c r="M77" s="293">
        <f t="shared" si="7"/>
        <v>0</v>
      </c>
      <c r="N77" s="293">
        <f t="shared" si="8"/>
        <v>0</v>
      </c>
      <c r="O77" s="310">
        <f t="shared" si="6"/>
        <v>0</v>
      </c>
      <c r="P77" s="282"/>
      <c r="Q77" s="282"/>
      <c r="R77" s="282"/>
      <c r="S77" s="294">
        <f t="shared" si="9"/>
        <v>0</v>
      </c>
      <c r="T77" s="282"/>
      <c r="U77" s="283"/>
      <c r="V77" s="297">
        <f t="shared" si="10"/>
        <v>0</v>
      </c>
      <c r="W77" s="278"/>
      <c r="X77" s="278"/>
    </row>
    <row r="78" spans="1:24" s="285" customFormat="1" x14ac:dyDescent="0.35">
      <c r="A78" s="276"/>
      <c r="B78" s="277"/>
      <c r="C78" s="277"/>
      <c r="D78" s="277"/>
      <c r="E78" s="281"/>
      <c r="F78" s="281"/>
      <c r="G78" s="281"/>
      <c r="H78" s="281"/>
      <c r="I78" s="281"/>
      <c r="J78" s="281"/>
      <c r="K78" s="281"/>
      <c r="L78" s="281"/>
      <c r="M78" s="293">
        <f t="shared" si="7"/>
        <v>0</v>
      </c>
      <c r="N78" s="293">
        <f t="shared" si="8"/>
        <v>0</v>
      </c>
      <c r="O78" s="310">
        <f t="shared" si="6"/>
        <v>0</v>
      </c>
      <c r="P78" s="282"/>
      <c r="Q78" s="282"/>
      <c r="R78" s="282"/>
      <c r="S78" s="294">
        <f t="shared" si="9"/>
        <v>0</v>
      </c>
      <c r="T78" s="282"/>
      <c r="U78" s="283"/>
      <c r="V78" s="297">
        <f t="shared" si="10"/>
        <v>0</v>
      </c>
      <c r="W78" s="278"/>
      <c r="X78" s="278"/>
    </row>
    <row r="79" spans="1:24" s="285" customFormat="1" x14ac:dyDescent="0.35">
      <c r="A79" s="276"/>
      <c r="B79" s="277"/>
      <c r="C79" s="277"/>
      <c r="D79" s="277"/>
      <c r="E79" s="281"/>
      <c r="F79" s="281"/>
      <c r="G79" s="281"/>
      <c r="H79" s="281"/>
      <c r="I79" s="281"/>
      <c r="J79" s="281"/>
      <c r="K79" s="281"/>
      <c r="L79" s="281"/>
      <c r="M79" s="293">
        <f t="shared" si="7"/>
        <v>0</v>
      </c>
      <c r="N79" s="293">
        <f t="shared" si="8"/>
        <v>0</v>
      </c>
      <c r="O79" s="310">
        <f t="shared" si="6"/>
        <v>0</v>
      </c>
      <c r="P79" s="282"/>
      <c r="Q79" s="282"/>
      <c r="R79" s="282"/>
      <c r="S79" s="294">
        <f t="shared" si="9"/>
        <v>0</v>
      </c>
      <c r="T79" s="282"/>
      <c r="U79" s="283"/>
      <c r="V79" s="297">
        <f t="shared" si="10"/>
        <v>0</v>
      </c>
      <c r="W79" s="278"/>
      <c r="X79" s="278"/>
    </row>
    <row r="80" spans="1:24" s="285" customFormat="1" x14ac:dyDescent="0.35">
      <c r="A80" s="276"/>
      <c r="B80" s="277"/>
      <c r="C80" s="277"/>
      <c r="D80" s="277"/>
      <c r="E80" s="281"/>
      <c r="F80" s="281"/>
      <c r="G80" s="281"/>
      <c r="H80" s="281"/>
      <c r="I80" s="281"/>
      <c r="J80" s="281"/>
      <c r="K80" s="281"/>
      <c r="L80" s="281"/>
      <c r="M80" s="293">
        <f t="shared" si="7"/>
        <v>0</v>
      </c>
      <c r="N80" s="293">
        <f t="shared" si="8"/>
        <v>0</v>
      </c>
      <c r="O80" s="310">
        <f t="shared" si="6"/>
        <v>0</v>
      </c>
      <c r="P80" s="282"/>
      <c r="Q80" s="282"/>
      <c r="R80" s="282"/>
      <c r="S80" s="294">
        <f t="shared" si="9"/>
        <v>0</v>
      </c>
      <c r="T80" s="282"/>
      <c r="U80" s="283"/>
      <c r="V80" s="297">
        <f t="shared" si="10"/>
        <v>0</v>
      </c>
      <c r="W80" s="278"/>
      <c r="X80" s="278"/>
    </row>
    <row r="81" spans="1:24" s="285" customFormat="1" x14ac:dyDescent="0.35">
      <c r="A81" s="276"/>
      <c r="B81" s="277"/>
      <c r="C81" s="277"/>
      <c r="D81" s="277"/>
      <c r="E81" s="281"/>
      <c r="F81" s="281"/>
      <c r="G81" s="281"/>
      <c r="H81" s="281"/>
      <c r="I81" s="281"/>
      <c r="J81" s="281"/>
      <c r="K81" s="281"/>
      <c r="L81" s="281"/>
      <c r="M81" s="293">
        <f t="shared" si="7"/>
        <v>0</v>
      </c>
      <c r="N81" s="293">
        <f t="shared" si="8"/>
        <v>0</v>
      </c>
      <c r="O81" s="310">
        <f t="shared" si="6"/>
        <v>0</v>
      </c>
      <c r="P81" s="282"/>
      <c r="Q81" s="282"/>
      <c r="R81" s="282"/>
      <c r="S81" s="294">
        <f t="shared" si="9"/>
        <v>0</v>
      </c>
      <c r="T81" s="282"/>
      <c r="U81" s="283"/>
      <c r="V81" s="297">
        <f t="shared" si="10"/>
        <v>0</v>
      </c>
      <c r="W81" s="278"/>
      <c r="X81" s="278"/>
    </row>
    <row r="82" spans="1:24" s="285" customFormat="1" x14ac:dyDescent="0.35">
      <c r="A82" s="276"/>
      <c r="B82" s="277"/>
      <c r="C82" s="277"/>
      <c r="D82" s="277"/>
      <c r="E82" s="281"/>
      <c r="F82" s="281"/>
      <c r="G82" s="281"/>
      <c r="H82" s="281"/>
      <c r="I82" s="281"/>
      <c r="J82" s="281"/>
      <c r="K82" s="281"/>
      <c r="L82" s="281"/>
      <c r="M82" s="293">
        <f t="shared" si="7"/>
        <v>0</v>
      </c>
      <c r="N82" s="293">
        <f t="shared" si="8"/>
        <v>0</v>
      </c>
      <c r="O82" s="310">
        <f t="shared" si="6"/>
        <v>0</v>
      </c>
      <c r="P82" s="282"/>
      <c r="Q82" s="282"/>
      <c r="R82" s="282"/>
      <c r="S82" s="294">
        <f t="shared" si="9"/>
        <v>0</v>
      </c>
      <c r="T82" s="282"/>
      <c r="U82" s="283"/>
      <c r="V82" s="297">
        <f t="shared" si="10"/>
        <v>0</v>
      </c>
      <c r="W82" s="278"/>
      <c r="X82" s="278"/>
    </row>
    <row r="83" spans="1:24" s="285" customFormat="1" x14ac:dyDescent="0.35">
      <c r="A83" s="276"/>
      <c r="B83" s="277"/>
      <c r="C83" s="277"/>
      <c r="D83" s="277"/>
      <c r="E83" s="281"/>
      <c r="F83" s="281"/>
      <c r="G83" s="281"/>
      <c r="H83" s="281"/>
      <c r="I83" s="281"/>
      <c r="J83" s="281"/>
      <c r="K83" s="281"/>
      <c r="L83" s="281"/>
      <c r="M83" s="293">
        <f t="shared" si="7"/>
        <v>0</v>
      </c>
      <c r="N83" s="293">
        <f t="shared" si="8"/>
        <v>0</v>
      </c>
      <c r="O83" s="310">
        <f t="shared" si="6"/>
        <v>0</v>
      </c>
      <c r="P83" s="282"/>
      <c r="Q83" s="282"/>
      <c r="R83" s="282"/>
      <c r="S83" s="294">
        <f t="shared" si="9"/>
        <v>0</v>
      </c>
      <c r="T83" s="282"/>
      <c r="U83" s="283"/>
      <c r="V83" s="297">
        <f t="shared" si="10"/>
        <v>0</v>
      </c>
      <c r="W83" s="278"/>
      <c r="X83" s="278"/>
    </row>
    <row r="84" spans="1:24" s="285" customFormat="1" x14ac:dyDescent="0.35">
      <c r="A84" s="276"/>
      <c r="B84" s="277"/>
      <c r="C84" s="277"/>
      <c r="D84" s="277"/>
      <c r="E84" s="281"/>
      <c r="F84" s="281"/>
      <c r="G84" s="281"/>
      <c r="H84" s="281"/>
      <c r="I84" s="281"/>
      <c r="J84" s="281"/>
      <c r="K84" s="281"/>
      <c r="L84" s="281"/>
      <c r="M84" s="293">
        <f t="shared" si="7"/>
        <v>0</v>
      </c>
      <c r="N84" s="293">
        <f t="shared" si="8"/>
        <v>0</v>
      </c>
      <c r="O84" s="310">
        <f t="shared" si="6"/>
        <v>0</v>
      </c>
      <c r="P84" s="282"/>
      <c r="Q84" s="282"/>
      <c r="R84" s="282"/>
      <c r="S84" s="294">
        <f t="shared" si="9"/>
        <v>0</v>
      </c>
      <c r="T84" s="282"/>
      <c r="U84" s="283"/>
      <c r="V84" s="297">
        <f t="shared" si="10"/>
        <v>0</v>
      </c>
      <c r="W84" s="278"/>
      <c r="X84" s="278"/>
    </row>
    <row r="85" spans="1:24" s="285" customFormat="1" x14ac:dyDescent="0.35">
      <c r="A85" s="276"/>
      <c r="B85" s="277"/>
      <c r="C85" s="277"/>
      <c r="D85" s="277"/>
      <c r="E85" s="281"/>
      <c r="F85" s="281"/>
      <c r="G85" s="281"/>
      <c r="H85" s="281"/>
      <c r="I85" s="281"/>
      <c r="J85" s="281"/>
      <c r="K85" s="281"/>
      <c r="L85" s="281"/>
      <c r="M85" s="293">
        <f t="shared" si="7"/>
        <v>0</v>
      </c>
      <c r="N85" s="293">
        <f t="shared" si="8"/>
        <v>0</v>
      </c>
      <c r="O85" s="310">
        <f t="shared" si="6"/>
        <v>0</v>
      </c>
      <c r="P85" s="282"/>
      <c r="Q85" s="282"/>
      <c r="R85" s="282"/>
      <c r="S85" s="294">
        <f t="shared" si="9"/>
        <v>0</v>
      </c>
      <c r="T85" s="282"/>
      <c r="U85" s="283"/>
      <c r="V85" s="297">
        <f t="shared" si="10"/>
        <v>0</v>
      </c>
      <c r="W85" s="278"/>
      <c r="X85" s="278"/>
    </row>
    <row r="86" spans="1:24" s="301" customFormat="1" ht="15" thickBot="1" x14ac:dyDescent="0.4">
      <c r="A86" s="298"/>
      <c r="B86" s="299"/>
      <c r="C86" s="299"/>
      <c r="D86" s="299"/>
      <c r="E86" s="299"/>
      <c r="F86" s="299"/>
      <c r="G86" s="299"/>
      <c r="H86" s="299"/>
      <c r="I86" s="299"/>
      <c r="J86" s="299"/>
      <c r="K86" s="299"/>
      <c r="L86" s="299"/>
      <c r="M86" s="300">
        <f t="shared" ref="M86:U86" si="11">SUM(M11:M85)</f>
        <v>0</v>
      </c>
      <c r="N86" s="300">
        <f t="shared" si="11"/>
        <v>0</v>
      </c>
      <c r="O86" s="300">
        <f t="shared" si="11"/>
        <v>0</v>
      </c>
      <c r="P86" s="300">
        <f t="shared" si="11"/>
        <v>0</v>
      </c>
      <c r="Q86" s="300">
        <f t="shared" si="11"/>
        <v>0</v>
      </c>
      <c r="R86" s="300">
        <f t="shared" si="11"/>
        <v>0</v>
      </c>
      <c r="S86" s="300">
        <f t="shared" si="11"/>
        <v>0</v>
      </c>
      <c r="T86" s="300">
        <f t="shared" si="11"/>
        <v>0</v>
      </c>
      <c r="U86" s="300">
        <f t="shared" si="11"/>
        <v>0</v>
      </c>
      <c r="V86" s="300">
        <f>SUM(V11:V85)</f>
        <v>0</v>
      </c>
      <c r="W86" s="299"/>
      <c r="X86" s="299"/>
    </row>
  </sheetData>
  <sheetProtection algorithmName="SHA-512" hashValue="VpJwYPFltBqwHLj6jggChwKSVeqhwdzwwKdK87lGFt5nU2aouUQ+sT11lO+1MvWeBgPwbMqaG4ZNyl/sNCCWog==" saltValue="LikIpAWaKABtxnJXUSZ5nA==" spinCount="100000" sheet="1" objects="1" scenarios="1"/>
  <mergeCells count="13">
    <mergeCell ref="C7:D7"/>
    <mergeCell ref="A7:B7"/>
    <mergeCell ref="W7:X7"/>
    <mergeCell ref="C8:D8"/>
    <mergeCell ref="E8:H8"/>
    <mergeCell ref="I8:L8"/>
    <mergeCell ref="M8:O8"/>
    <mergeCell ref="T8:V8"/>
    <mergeCell ref="W8:X8"/>
    <mergeCell ref="P7:S7"/>
    <mergeCell ref="T7:V7"/>
    <mergeCell ref="E7:O7"/>
    <mergeCell ref="Q8:S8"/>
  </mergeCells>
  <conditionalFormatting sqref="V11:X11 W12:X17">
    <cfRule type="expression" dxfId="11" priority="4">
      <formula>$N11-SUM(#REF!)&lt;&gt;0</formula>
    </cfRule>
  </conditionalFormatting>
  <conditionalFormatting sqref="W9:X9">
    <cfRule type="expression" dxfId="10" priority="3">
      <formula>$O9-SUM(#REF!)&lt;&gt;0</formula>
    </cfRule>
  </conditionalFormatting>
  <conditionalFormatting sqref="W8">
    <cfRule type="expression" dxfId="9" priority="2">
      <formula>$BK8-SUM(#REF!)&lt;&gt;0</formula>
    </cfRule>
  </conditionalFormatting>
  <conditionalFormatting sqref="V12:V85">
    <cfRule type="expression" dxfId="8" priority="1">
      <formula>$N12-SUM(#REF!)&lt;&gt;0</formula>
    </cfRule>
  </conditionalFormatting>
  <pageMargins left="0.70866141732283472" right="0.70866141732283472" top="0.74803149606299213" bottom="0.74803149606299213" header="0.31496062992125984" footer="0.31496062992125984"/>
  <pageSetup paperSize="8" scale="26"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89E4347-5C1C-41BD-ABD2-7CB666D08523}">
          <x14:formula1>
            <xm:f>Developer!$A$4:$A$8</xm:f>
          </x14:formula1>
          <xm:sqref>B11:B85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83DD6-E0BC-4453-9C13-271319772160}">
  <sheetPr codeName="Sheet8">
    <pageSetUpPr fitToPage="1"/>
  </sheetPr>
  <dimension ref="A1:X86"/>
  <sheetViews>
    <sheetView view="pageBreakPreview" topLeftCell="A4" zoomScale="59" zoomScaleNormal="100" zoomScaleSheetLayoutView="100" workbookViewId="0">
      <selection activeCell="J3" sqref="J3"/>
    </sheetView>
  </sheetViews>
  <sheetFormatPr defaultRowHeight="14.5" x14ac:dyDescent="0.35"/>
  <cols>
    <col min="1" max="24" width="30.7265625" customWidth="1"/>
  </cols>
  <sheetData>
    <row r="1" spans="1:24" s="1" customFormat="1" ht="54" customHeight="1" x14ac:dyDescent="0.35">
      <c r="A1" s="154"/>
      <c r="B1" s="9"/>
      <c r="C1" s="10"/>
      <c r="D1" s="10"/>
      <c r="E1" s="237"/>
      <c r="F1" s="237"/>
      <c r="G1" s="237"/>
      <c r="H1" s="10"/>
      <c r="I1" s="10"/>
      <c r="J1" s="10"/>
      <c r="K1" s="10"/>
      <c r="L1" s="9"/>
      <c r="M1" s="11"/>
      <c r="N1" s="11"/>
      <c r="O1" s="11"/>
      <c r="P1" s="11"/>
      <c r="Q1" s="13"/>
      <c r="R1" s="13"/>
      <c r="S1" s="13"/>
      <c r="T1" s="13"/>
      <c r="U1" s="13"/>
      <c r="V1" s="13"/>
      <c r="W1" s="13"/>
      <c r="X1" s="13"/>
    </row>
    <row r="2" spans="1:24" s="1" customFormat="1" ht="54" customHeight="1" x14ac:dyDescent="0.35">
      <c r="A2" s="155"/>
      <c r="B2" s="15"/>
      <c r="C2" s="135"/>
      <c r="D2" s="135"/>
      <c r="E2" s="237"/>
      <c r="F2" s="237"/>
      <c r="G2" s="237"/>
      <c r="H2" s="135"/>
      <c r="I2" s="135"/>
      <c r="J2" s="135"/>
      <c r="K2" s="135"/>
      <c r="L2" s="15"/>
      <c r="M2" s="136"/>
      <c r="N2" s="136"/>
      <c r="O2" s="136"/>
      <c r="P2" s="136"/>
      <c r="Q2" s="137"/>
      <c r="R2" s="137"/>
      <c r="S2" s="137"/>
      <c r="T2" s="137"/>
      <c r="U2" s="137"/>
      <c r="V2" s="137"/>
      <c r="W2" s="137"/>
      <c r="X2" s="137"/>
    </row>
    <row r="3" spans="1:24" s="1" customFormat="1" ht="54" customHeight="1" x14ac:dyDescent="0.35">
      <c r="A3" s="155"/>
      <c r="B3" s="242"/>
      <c r="C3" s="255" t="s">
        <v>323</v>
      </c>
      <c r="D3" s="242"/>
      <c r="E3" s="242"/>
      <c r="F3" s="242"/>
      <c r="G3" s="242"/>
      <c r="H3" s="242"/>
      <c r="I3" s="242"/>
      <c r="J3" s="242"/>
      <c r="K3" s="242"/>
      <c r="L3" s="242"/>
      <c r="M3" s="242"/>
      <c r="N3" s="242"/>
      <c r="O3" s="242"/>
      <c r="P3" s="242"/>
      <c r="Q3" s="242"/>
      <c r="R3" s="19"/>
      <c r="S3" s="19"/>
      <c r="T3" s="19"/>
      <c r="U3" s="19"/>
      <c r="V3" s="19"/>
      <c r="W3" s="19"/>
      <c r="X3" s="19"/>
    </row>
    <row r="4" spans="1:24" s="1" customFormat="1" ht="54" customHeight="1" x14ac:dyDescent="0.35">
      <c r="A4" s="155"/>
      <c r="B4" s="15"/>
      <c r="C4" s="259" t="s">
        <v>268</v>
      </c>
      <c r="D4" s="250"/>
      <c r="E4" s="257"/>
      <c r="F4" s="266"/>
      <c r="G4" s="265"/>
      <c r="H4" s="265"/>
      <c r="I4" s="265"/>
      <c r="J4" s="243"/>
      <c r="K4" s="243"/>
      <c r="L4" s="243"/>
      <c r="M4" s="19"/>
      <c r="N4" s="19"/>
      <c r="O4" s="19"/>
      <c r="P4" s="19"/>
      <c r="Q4" s="19"/>
      <c r="R4" s="19"/>
      <c r="S4" s="19"/>
      <c r="T4" s="19"/>
      <c r="U4" s="19"/>
      <c r="V4" s="19"/>
      <c r="W4" s="21"/>
      <c r="X4" s="20"/>
    </row>
    <row r="5" spans="1:24" s="1" customFormat="1" ht="54" customHeight="1" x14ac:dyDescent="0.35">
      <c r="A5" s="155"/>
      <c r="B5" s="15"/>
      <c r="C5" s="15"/>
      <c r="D5" s="15"/>
      <c r="E5" s="23"/>
      <c r="F5" s="243"/>
      <c r="G5" s="243"/>
      <c r="H5" s="243"/>
      <c r="I5" s="243"/>
      <c r="J5" s="243"/>
      <c r="K5" s="243"/>
      <c r="L5" s="243"/>
      <c r="M5" s="19"/>
      <c r="N5" s="19"/>
      <c r="O5" s="19"/>
      <c r="P5" s="19"/>
      <c r="Q5" s="19"/>
      <c r="R5" s="19"/>
      <c r="S5" s="19"/>
      <c r="T5" s="19"/>
      <c r="U5" s="19"/>
      <c r="V5" s="19"/>
      <c r="W5" s="21"/>
      <c r="X5" s="20"/>
    </row>
    <row r="6" spans="1:24" s="1" customFormat="1" ht="54" customHeight="1" thickBot="1" x14ac:dyDescent="0.4">
      <c r="A6" s="149"/>
      <c r="B6" s="150"/>
      <c r="C6" s="150"/>
      <c r="D6" s="150"/>
      <c r="E6" s="150"/>
      <c r="F6" s="150"/>
      <c r="G6" s="150"/>
      <c r="H6" s="150"/>
      <c r="I6" s="150"/>
      <c r="J6" s="150"/>
      <c r="K6" s="150"/>
      <c r="L6" s="150"/>
      <c r="M6" s="151"/>
      <c r="N6" s="151"/>
      <c r="O6" s="151"/>
      <c r="P6" s="151"/>
      <c r="Q6" s="151"/>
      <c r="R6" s="151"/>
      <c r="S6" s="151"/>
      <c r="T6" s="151"/>
      <c r="U6" s="151"/>
      <c r="V6" s="151"/>
      <c r="W6" s="153"/>
      <c r="X6" s="201"/>
    </row>
    <row r="7" spans="1:24" ht="54.75" customHeight="1" thickBot="1" x14ac:dyDescent="0.4">
      <c r="A7" s="411" t="s">
        <v>140</v>
      </c>
      <c r="B7" s="412"/>
      <c r="C7" s="428" t="s">
        <v>270</v>
      </c>
      <c r="D7" s="429"/>
      <c r="E7" s="433" t="s">
        <v>271</v>
      </c>
      <c r="F7" s="434"/>
      <c r="G7" s="434"/>
      <c r="H7" s="434"/>
      <c r="I7" s="434"/>
      <c r="J7" s="434"/>
      <c r="K7" s="434"/>
      <c r="L7" s="434"/>
      <c r="M7" s="434"/>
      <c r="N7" s="434"/>
      <c r="O7" s="435"/>
      <c r="P7" s="394" t="s">
        <v>146</v>
      </c>
      <c r="Q7" s="395"/>
      <c r="R7" s="395"/>
      <c r="S7" s="396"/>
      <c r="T7" s="430" t="s">
        <v>272</v>
      </c>
      <c r="U7" s="431"/>
      <c r="V7" s="432"/>
      <c r="W7" s="385" t="s">
        <v>273</v>
      </c>
      <c r="X7" s="386"/>
    </row>
    <row r="8" spans="1:24" s="26" customFormat="1" ht="75" customHeight="1" thickBot="1" x14ac:dyDescent="0.5">
      <c r="A8" s="202" t="s">
        <v>149</v>
      </c>
      <c r="B8" s="203" t="s">
        <v>150</v>
      </c>
      <c r="C8" s="416" t="s">
        <v>274</v>
      </c>
      <c r="D8" s="417"/>
      <c r="E8" s="402" t="s">
        <v>275</v>
      </c>
      <c r="F8" s="403"/>
      <c r="G8" s="403"/>
      <c r="H8" s="404"/>
      <c r="I8" s="402" t="s">
        <v>324</v>
      </c>
      <c r="J8" s="403"/>
      <c r="K8" s="403"/>
      <c r="L8" s="404"/>
      <c r="M8" s="402" t="s">
        <v>277</v>
      </c>
      <c r="N8" s="403"/>
      <c r="O8" s="404"/>
      <c r="P8" s="230" t="s">
        <v>278</v>
      </c>
      <c r="Q8" s="397" t="s">
        <v>159</v>
      </c>
      <c r="R8" s="398"/>
      <c r="S8" s="399"/>
      <c r="T8" s="392" t="s">
        <v>160</v>
      </c>
      <c r="U8" s="392"/>
      <c r="V8" s="393"/>
      <c r="W8" s="390" t="s">
        <v>161</v>
      </c>
      <c r="X8" s="391"/>
    </row>
    <row r="9" spans="1:24" s="27" customFormat="1" ht="102" thickBot="1" x14ac:dyDescent="0.4">
      <c r="A9" s="204" t="s">
        <v>162</v>
      </c>
      <c r="B9" s="205" t="s">
        <v>163</v>
      </c>
      <c r="C9" s="238" t="s">
        <v>279</v>
      </c>
      <c r="D9" s="239" t="s">
        <v>280</v>
      </c>
      <c r="E9" s="206" t="s">
        <v>281</v>
      </c>
      <c r="F9" s="207" t="s">
        <v>282</v>
      </c>
      <c r="G9" s="207" t="s">
        <v>283</v>
      </c>
      <c r="H9" s="234" t="s">
        <v>284</v>
      </c>
      <c r="I9" s="235" t="s">
        <v>285</v>
      </c>
      <c r="J9" s="208" t="s">
        <v>286</v>
      </c>
      <c r="K9" s="208" t="s">
        <v>287</v>
      </c>
      <c r="L9" s="234" t="s">
        <v>288</v>
      </c>
      <c r="M9" s="233" t="s">
        <v>289</v>
      </c>
      <c r="N9" s="209" t="s">
        <v>325</v>
      </c>
      <c r="O9" s="218" t="s">
        <v>291</v>
      </c>
      <c r="P9" s="315" t="s">
        <v>292</v>
      </c>
      <c r="Q9" s="314" t="s">
        <v>293</v>
      </c>
      <c r="R9" s="211" t="s">
        <v>294</v>
      </c>
      <c r="S9" s="219" t="s">
        <v>326</v>
      </c>
      <c r="T9" s="212" t="s">
        <v>296</v>
      </c>
      <c r="U9" s="231" t="s">
        <v>327</v>
      </c>
      <c r="V9" s="232" t="s">
        <v>298</v>
      </c>
      <c r="W9" s="215" t="s">
        <v>299</v>
      </c>
      <c r="X9" s="305" t="s">
        <v>300</v>
      </c>
    </row>
    <row r="10" spans="1:24" s="216" customFormat="1" ht="131.15" customHeight="1" x14ac:dyDescent="0.35">
      <c r="A10" s="217" t="s">
        <v>301</v>
      </c>
      <c r="B10" s="217" t="s">
        <v>302</v>
      </c>
      <c r="C10" s="217" t="s">
        <v>303</v>
      </c>
      <c r="D10" s="217" t="s">
        <v>304</v>
      </c>
      <c r="E10" s="217" t="s">
        <v>305</v>
      </c>
      <c r="F10" s="217" t="s">
        <v>306</v>
      </c>
      <c r="G10" s="217" t="s">
        <v>307</v>
      </c>
      <c r="H10" s="217" t="s">
        <v>308</v>
      </c>
      <c r="I10" s="217" t="s">
        <v>309</v>
      </c>
      <c r="J10" s="217" t="s">
        <v>310</v>
      </c>
      <c r="K10" s="217" t="s">
        <v>311</v>
      </c>
      <c r="L10" s="217" t="s">
        <v>312</v>
      </c>
      <c r="M10" s="217" t="s">
        <v>313</v>
      </c>
      <c r="N10" s="217" t="s">
        <v>314</v>
      </c>
      <c r="O10" s="217" t="s">
        <v>315</v>
      </c>
      <c r="P10" s="217" t="s">
        <v>316</v>
      </c>
      <c r="Q10" s="217" t="s">
        <v>317</v>
      </c>
      <c r="R10" s="217" t="s">
        <v>318</v>
      </c>
      <c r="S10" s="217" t="s">
        <v>319</v>
      </c>
      <c r="T10" s="217" t="s">
        <v>320</v>
      </c>
      <c r="U10" s="217" t="s">
        <v>321</v>
      </c>
      <c r="V10" s="217" t="s">
        <v>322</v>
      </c>
      <c r="W10" s="217" t="str">
        <f>'2. Instruction Sheet '!D106</f>
        <v xml:space="preserve">Insert the planned date when each MNO will have the services ready to be provided. </v>
      </c>
      <c r="X10" s="217" t="str">
        <f>'2. Instruction Sheet '!D107</f>
        <v xml:space="preserve">Insert the planned date when the solution will be ready and available to the regional community to use. </v>
      </c>
    </row>
    <row r="11" spans="1:24" x14ac:dyDescent="0.35">
      <c r="A11" s="276"/>
      <c r="B11" s="277"/>
      <c r="C11" s="277"/>
      <c r="D11" s="277"/>
      <c r="E11" s="281"/>
      <c r="F11" s="281"/>
      <c r="G11" s="281"/>
      <c r="H11" s="281"/>
      <c r="I11" s="281"/>
      <c r="J11" s="281"/>
      <c r="K11" s="281"/>
      <c r="L11" s="281"/>
      <c r="M11" s="293">
        <f>E11+F11+G11</f>
        <v>0</v>
      </c>
      <c r="N11" s="293">
        <f>I11+J11+K11</f>
        <v>0</v>
      </c>
      <c r="O11" s="310">
        <f t="shared" ref="O11:O74" si="0">M11+N11</f>
        <v>0</v>
      </c>
      <c r="P11" s="282"/>
      <c r="Q11" s="282"/>
      <c r="R11" s="282"/>
      <c r="S11" s="294">
        <f>P11+Q11</f>
        <v>0</v>
      </c>
      <c r="T11" s="282"/>
      <c r="U11" s="283"/>
      <c r="V11" s="297">
        <f>T11+U11</f>
        <v>0</v>
      </c>
      <c r="W11" s="284"/>
      <c r="X11" s="284"/>
    </row>
    <row r="12" spans="1:24" x14ac:dyDescent="0.35">
      <c r="A12" s="276"/>
      <c r="B12" s="277"/>
      <c r="C12" s="277"/>
      <c r="D12" s="277"/>
      <c r="E12" s="281"/>
      <c r="F12" s="281"/>
      <c r="G12" s="281"/>
      <c r="H12" s="281"/>
      <c r="I12" s="281"/>
      <c r="J12" s="281"/>
      <c r="K12" s="281"/>
      <c r="L12" s="281"/>
      <c r="M12" s="293">
        <f t="shared" ref="M12:M75" si="1">E12+F12+G12</f>
        <v>0</v>
      </c>
      <c r="N12" s="293">
        <f t="shared" ref="N12:N75" si="2">I12+J12+K12</f>
        <v>0</v>
      </c>
      <c r="O12" s="310">
        <f t="shared" si="0"/>
        <v>0</v>
      </c>
      <c r="P12" s="282"/>
      <c r="Q12" s="282"/>
      <c r="R12" s="282"/>
      <c r="S12" s="294">
        <f t="shared" ref="S12:S75" si="3">P12+Q12</f>
        <v>0</v>
      </c>
      <c r="T12" s="282"/>
      <c r="U12" s="283"/>
      <c r="V12" s="297">
        <f t="shared" ref="V12:V75" si="4">T12+U12</f>
        <v>0</v>
      </c>
      <c r="W12" s="284"/>
      <c r="X12" s="284"/>
    </row>
    <row r="13" spans="1:24" x14ac:dyDescent="0.35">
      <c r="A13" s="276"/>
      <c r="B13" s="277"/>
      <c r="C13" s="277"/>
      <c r="D13" s="277"/>
      <c r="E13" s="281"/>
      <c r="F13" s="281"/>
      <c r="G13" s="281"/>
      <c r="H13" s="281"/>
      <c r="I13" s="281"/>
      <c r="J13" s="281"/>
      <c r="K13" s="281"/>
      <c r="L13" s="281"/>
      <c r="M13" s="293">
        <f t="shared" si="1"/>
        <v>0</v>
      </c>
      <c r="N13" s="293">
        <f t="shared" si="2"/>
        <v>0</v>
      </c>
      <c r="O13" s="310">
        <f t="shared" si="0"/>
        <v>0</v>
      </c>
      <c r="P13" s="282"/>
      <c r="Q13" s="282"/>
      <c r="R13" s="282"/>
      <c r="S13" s="294">
        <f t="shared" si="3"/>
        <v>0</v>
      </c>
      <c r="T13" s="282"/>
      <c r="U13" s="283"/>
      <c r="V13" s="297">
        <f t="shared" si="4"/>
        <v>0</v>
      </c>
      <c r="W13" s="284"/>
      <c r="X13" s="284"/>
    </row>
    <row r="14" spans="1:24" x14ac:dyDescent="0.35">
      <c r="A14" s="276"/>
      <c r="B14" s="277"/>
      <c r="C14" s="277"/>
      <c r="D14" s="277"/>
      <c r="E14" s="281"/>
      <c r="F14" s="281"/>
      <c r="G14" s="281"/>
      <c r="H14" s="281"/>
      <c r="I14" s="281"/>
      <c r="J14" s="281"/>
      <c r="K14" s="281"/>
      <c r="L14" s="281"/>
      <c r="M14" s="293">
        <f t="shared" si="1"/>
        <v>0</v>
      </c>
      <c r="N14" s="293">
        <f t="shared" si="2"/>
        <v>0</v>
      </c>
      <c r="O14" s="310">
        <f t="shared" si="0"/>
        <v>0</v>
      </c>
      <c r="P14" s="282"/>
      <c r="Q14" s="282"/>
      <c r="R14" s="282"/>
      <c r="S14" s="294">
        <f t="shared" si="3"/>
        <v>0</v>
      </c>
      <c r="T14" s="282"/>
      <c r="U14" s="283"/>
      <c r="V14" s="297">
        <f t="shared" si="4"/>
        <v>0</v>
      </c>
      <c r="W14" s="284"/>
      <c r="X14" s="284"/>
    </row>
    <row r="15" spans="1:24" x14ac:dyDescent="0.35">
      <c r="A15" s="276"/>
      <c r="B15" s="277"/>
      <c r="C15" s="277"/>
      <c r="D15" s="277"/>
      <c r="E15" s="281"/>
      <c r="F15" s="281"/>
      <c r="G15" s="281"/>
      <c r="H15" s="281"/>
      <c r="I15" s="281"/>
      <c r="J15" s="281"/>
      <c r="K15" s="281"/>
      <c r="L15" s="281"/>
      <c r="M15" s="293">
        <f t="shared" si="1"/>
        <v>0</v>
      </c>
      <c r="N15" s="293">
        <f t="shared" si="2"/>
        <v>0</v>
      </c>
      <c r="O15" s="310">
        <f t="shared" si="0"/>
        <v>0</v>
      </c>
      <c r="P15" s="282"/>
      <c r="Q15" s="282"/>
      <c r="R15" s="282"/>
      <c r="S15" s="294">
        <f t="shared" si="3"/>
        <v>0</v>
      </c>
      <c r="T15" s="282"/>
      <c r="U15" s="283"/>
      <c r="V15" s="297">
        <f t="shared" si="4"/>
        <v>0</v>
      </c>
      <c r="W15" s="284"/>
      <c r="X15" s="284"/>
    </row>
    <row r="16" spans="1:24" x14ac:dyDescent="0.35">
      <c r="A16" s="276"/>
      <c r="B16" s="277"/>
      <c r="C16" s="277"/>
      <c r="D16" s="277"/>
      <c r="E16" s="281"/>
      <c r="F16" s="281"/>
      <c r="G16" s="281"/>
      <c r="H16" s="281"/>
      <c r="I16" s="281"/>
      <c r="J16" s="281"/>
      <c r="K16" s="281"/>
      <c r="L16" s="281"/>
      <c r="M16" s="293">
        <f t="shared" si="1"/>
        <v>0</v>
      </c>
      <c r="N16" s="293">
        <f t="shared" si="2"/>
        <v>0</v>
      </c>
      <c r="O16" s="310">
        <f t="shared" si="0"/>
        <v>0</v>
      </c>
      <c r="P16" s="282"/>
      <c r="Q16" s="282"/>
      <c r="R16" s="282"/>
      <c r="S16" s="294">
        <f t="shared" si="3"/>
        <v>0</v>
      </c>
      <c r="T16" s="282"/>
      <c r="U16" s="283"/>
      <c r="V16" s="297">
        <f t="shared" si="4"/>
        <v>0</v>
      </c>
      <c r="W16" s="284"/>
      <c r="X16" s="284"/>
    </row>
    <row r="17" spans="1:24" x14ac:dyDescent="0.35">
      <c r="A17" s="276"/>
      <c r="B17" s="277"/>
      <c r="C17" s="277"/>
      <c r="D17" s="277"/>
      <c r="E17" s="281"/>
      <c r="F17" s="281"/>
      <c r="G17" s="281"/>
      <c r="H17" s="281"/>
      <c r="I17" s="281"/>
      <c r="J17" s="281"/>
      <c r="K17" s="281"/>
      <c r="L17" s="281"/>
      <c r="M17" s="293">
        <f t="shared" si="1"/>
        <v>0</v>
      </c>
      <c r="N17" s="293">
        <f t="shared" si="2"/>
        <v>0</v>
      </c>
      <c r="O17" s="310">
        <f t="shared" si="0"/>
        <v>0</v>
      </c>
      <c r="P17" s="282"/>
      <c r="Q17" s="282"/>
      <c r="R17" s="282"/>
      <c r="S17" s="294">
        <f t="shared" si="3"/>
        <v>0</v>
      </c>
      <c r="T17" s="282"/>
      <c r="U17" s="283"/>
      <c r="V17" s="297">
        <f t="shared" si="4"/>
        <v>0</v>
      </c>
      <c r="W17" s="284"/>
      <c r="X17" s="284"/>
    </row>
    <row r="18" spans="1:24" x14ac:dyDescent="0.35">
      <c r="A18" s="276"/>
      <c r="B18" s="277"/>
      <c r="C18" s="277"/>
      <c r="D18" s="277"/>
      <c r="E18" s="281"/>
      <c r="F18" s="281"/>
      <c r="G18" s="281"/>
      <c r="H18" s="281"/>
      <c r="I18" s="281"/>
      <c r="J18" s="281"/>
      <c r="K18" s="281"/>
      <c r="L18" s="281"/>
      <c r="M18" s="293">
        <f t="shared" si="1"/>
        <v>0</v>
      </c>
      <c r="N18" s="293">
        <f t="shared" si="2"/>
        <v>0</v>
      </c>
      <c r="O18" s="310">
        <f t="shared" si="0"/>
        <v>0</v>
      </c>
      <c r="P18" s="282"/>
      <c r="Q18" s="282"/>
      <c r="R18" s="282"/>
      <c r="S18" s="294">
        <f t="shared" si="3"/>
        <v>0</v>
      </c>
      <c r="T18" s="282"/>
      <c r="U18" s="283"/>
      <c r="V18" s="297">
        <f t="shared" si="4"/>
        <v>0</v>
      </c>
      <c r="W18" s="278"/>
      <c r="X18" s="278"/>
    </row>
    <row r="19" spans="1:24" x14ac:dyDescent="0.35">
      <c r="A19" s="276"/>
      <c r="B19" s="277"/>
      <c r="C19" s="277"/>
      <c r="D19" s="277"/>
      <c r="E19" s="281"/>
      <c r="F19" s="281"/>
      <c r="G19" s="281"/>
      <c r="H19" s="281"/>
      <c r="I19" s="281"/>
      <c r="J19" s="281"/>
      <c r="K19" s="281"/>
      <c r="L19" s="281"/>
      <c r="M19" s="293">
        <f t="shared" si="1"/>
        <v>0</v>
      </c>
      <c r="N19" s="293">
        <f t="shared" si="2"/>
        <v>0</v>
      </c>
      <c r="O19" s="310">
        <f t="shared" si="0"/>
        <v>0</v>
      </c>
      <c r="P19" s="282"/>
      <c r="Q19" s="282"/>
      <c r="R19" s="282"/>
      <c r="S19" s="294">
        <f t="shared" si="3"/>
        <v>0</v>
      </c>
      <c r="T19" s="282"/>
      <c r="U19" s="283"/>
      <c r="V19" s="297">
        <f t="shared" si="4"/>
        <v>0</v>
      </c>
      <c r="W19" s="278"/>
      <c r="X19" s="278"/>
    </row>
    <row r="20" spans="1:24" x14ac:dyDescent="0.35">
      <c r="A20" s="276"/>
      <c r="B20" s="277"/>
      <c r="C20" s="277"/>
      <c r="D20" s="277"/>
      <c r="E20" s="281"/>
      <c r="F20" s="281"/>
      <c r="G20" s="281"/>
      <c r="H20" s="281"/>
      <c r="I20" s="281"/>
      <c r="J20" s="281"/>
      <c r="K20" s="281"/>
      <c r="L20" s="281"/>
      <c r="M20" s="293">
        <f t="shared" si="1"/>
        <v>0</v>
      </c>
      <c r="N20" s="293">
        <f t="shared" si="2"/>
        <v>0</v>
      </c>
      <c r="O20" s="310">
        <f t="shared" si="0"/>
        <v>0</v>
      </c>
      <c r="P20" s="282"/>
      <c r="Q20" s="282"/>
      <c r="R20" s="282"/>
      <c r="S20" s="294">
        <f t="shared" si="3"/>
        <v>0</v>
      </c>
      <c r="T20" s="282"/>
      <c r="U20" s="283"/>
      <c r="V20" s="297">
        <f t="shared" si="4"/>
        <v>0</v>
      </c>
      <c r="W20" s="278"/>
      <c r="X20" s="278"/>
    </row>
    <row r="21" spans="1:24" x14ac:dyDescent="0.35">
      <c r="A21" s="276"/>
      <c r="B21" s="277"/>
      <c r="C21" s="277"/>
      <c r="D21" s="277"/>
      <c r="E21" s="281"/>
      <c r="F21" s="281"/>
      <c r="G21" s="281"/>
      <c r="H21" s="281"/>
      <c r="I21" s="281"/>
      <c r="J21" s="281"/>
      <c r="K21" s="281"/>
      <c r="L21" s="281"/>
      <c r="M21" s="293">
        <f t="shared" si="1"/>
        <v>0</v>
      </c>
      <c r="N21" s="293">
        <f t="shared" si="2"/>
        <v>0</v>
      </c>
      <c r="O21" s="310">
        <f t="shared" si="0"/>
        <v>0</v>
      </c>
      <c r="P21" s="282"/>
      <c r="Q21" s="282"/>
      <c r="R21" s="282"/>
      <c r="S21" s="294">
        <f t="shared" si="3"/>
        <v>0</v>
      </c>
      <c r="T21" s="282"/>
      <c r="U21" s="283"/>
      <c r="V21" s="297">
        <f t="shared" si="4"/>
        <v>0</v>
      </c>
      <c r="W21" s="278"/>
      <c r="X21" s="278"/>
    </row>
    <row r="22" spans="1:24" x14ac:dyDescent="0.35">
      <c r="A22" s="276"/>
      <c r="B22" s="277"/>
      <c r="C22" s="277"/>
      <c r="D22" s="277"/>
      <c r="E22" s="281"/>
      <c r="F22" s="281"/>
      <c r="G22" s="281"/>
      <c r="H22" s="281"/>
      <c r="I22" s="281"/>
      <c r="J22" s="281"/>
      <c r="K22" s="281"/>
      <c r="L22" s="281"/>
      <c r="M22" s="293">
        <f t="shared" si="1"/>
        <v>0</v>
      </c>
      <c r="N22" s="293">
        <f t="shared" si="2"/>
        <v>0</v>
      </c>
      <c r="O22" s="310">
        <f t="shared" si="0"/>
        <v>0</v>
      </c>
      <c r="P22" s="282"/>
      <c r="Q22" s="282"/>
      <c r="R22" s="282"/>
      <c r="S22" s="294">
        <f t="shared" si="3"/>
        <v>0</v>
      </c>
      <c r="T22" s="282"/>
      <c r="U22" s="283"/>
      <c r="V22" s="297">
        <f t="shared" si="4"/>
        <v>0</v>
      </c>
      <c r="W22" s="278"/>
      <c r="X22" s="278"/>
    </row>
    <row r="23" spans="1:24" x14ac:dyDescent="0.35">
      <c r="A23" s="276"/>
      <c r="B23" s="277"/>
      <c r="C23" s="277"/>
      <c r="D23" s="277"/>
      <c r="E23" s="281"/>
      <c r="F23" s="281"/>
      <c r="G23" s="281"/>
      <c r="H23" s="281"/>
      <c r="I23" s="281"/>
      <c r="J23" s="281"/>
      <c r="K23" s="281"/>
      <c r="L23" s="281"/>
      <c r="M23" s="293">
        <f t="shared" si="1"/>
        <v>0</v>
      </c>
      <c r="N23" s="293">
        <f t="shared" si="2"/>
        <v>0</v>
      </c>
      <c r="O23" s="310">
        <f t="shared" si="0"/>
        <v>0</v>
      </c>
      <c r="P23" s="282"/>
      <c r="Q23" s="282"/>
      <c r="R23" s="282"/>
      <c r="S23" s="294">
        <f t="shared" si="3"/>
        <v>0</v>
      </c>
      <c r="T23" s="282"/>
      <c r="U23" s="283"/>
      <c r="V23" s="297">
        <f t="shared" si="4"/>
        <v>0</v>
      </c>
      <c r="W23" s="278"/>
      <c r="X23" s="278"/>
    </row>
    <row r="24" spans="1:24" x14ac:dyDescent="0.35">
      <c r="A24" s="276"/>
      <c r="B24" s="277"/>
      <c r="C24" s="277"/>
      <c r="D24" s="277"/>
      <c r="E24" s="281"/>
      <c r="F24" s="281"/>
      <c r="G24" s="281"/>
      <c r="H24" s="281"/>
      <c r="I24" s="281"/>
      <c r="J24" s="281"/>
      <c r="K24" s="281"/>
      <c r="L24" s="281"/>
      <c r="M24" s="293">
        <f t="shared" si="1"/>
        <v>0</v>
      </c>
      <c r="N24" s="293">
        <f t="shared" si="2"/>
        <v>0</v>
      </c>
      <c r="O24" s="310">
        <f t="shared" si="0"/>
        <v>0</v>
      </c>
      <c r="P24" s="282"/>
      <c r="Q24" s="282"/>
      <c r="R24" s="282"/>
      <c r="S24" s="294">
        <f t="shared" si="3"/>
        <v>0</v>
      </c>
      <c r="T24" s="282"/>
      <c r="U24" s="283"/>
      <c r="V24" s="297">
        <f t="shared" si="4"/>
        <v>0</v>
      </c>
      <c r="W24" s="278"/>
      <c r="X24" s="278"/>
    </row>
    <row r="25" spans="1:24" x14ac:dyDescent="0.35">
      <c r="A25" s="276"/>
      <c r="B25" s="277"/>
      <c r="C25" s="277"/>
      <c r="D25" s="277"/>
      <c r="E25" s="281"/>
      <c r="F25" s="281"/>
      <c r="G25" s="281"/>
      <c r="H25" s="281"/>
      <c r="I25" s="281"/>
      <c r="J25" s="281"/>
      <c r="K25" s="281"/>
      <c r="L25" s="281"/>
      <c r="M25" s="293">
        <f t="shared" si="1"/>
        <v>0</v>
      </c>
      <c r="N25" s="293">
        <f t="shared" si="2"/>
        <v>0</v>
      </c>
      <c r="O25" s="310">
        <f t="shared" si="0"/>
        <v>0</v>
      </c>
      <c r="P25" s="282"/>
      <c r="Q25" s="282"/>
      <c r="R25" s="282"/>
      <c r="S25" s="294">
        <f t="shared" si="3"/>
        <v>0</v>
      </c>
      <c r="T25" s="282"/>
      <c r="U25" s="283"/>
      <c r="V25" s="297">
        <f t="shared" si="4"/>
        <v>0</v>
      </c>
      <c r="W25" s="278"/>
      <c r="X25" s="278"/>
    </row>
    <row r="26" spans="1:24" x14ac:dyDescent="0.35">
      <c r="A26" s="276"/>
      <c r="B26" s="277"/>
      <c r="C26" s="277"/>
      <c r="D26" s="277"/>
      <c r="E26" s="281"/>
      <c r="F26" s="281"/>
      <c r="G26" s="281"/>
      <c r="H26" s="281"/>
      <c r="I26" s="281"/>
      <c r="J26" s="281"/>
      <c r="K26" s="281"/>
      <c r="L26" s="281"/>
      <c r="M26" s="293">
        <f t="shared" si="1"/>
        <v>0</v>
      </c>
      <c r="N26" s="293">
        <f t="shared" si="2"/>
        <v>0</v>
      </c>
      <c r="O26" s="310">
        <f t="shared" si="0"/>
        <v>0</v>
      </c>
      <c r="P26" s="282"/>
      <c r="Q26" s="282"/>
      <c r="R26" s="282"/>
      <c r="S26" s="294">
        <f t="shared" si="3"/>
        <v>0</v>
      </c>
      <c r="T26" s="282"/>
      <c r="U26" s="283"/>
      <c r="V26" s="297">
        <f t="shared" si="4"/>
        <v>0</v>
      </c>
      <c r="W26" s="278"/>
      <c r="X26" s="278"/>
    </row>
    <row r="27" spans="1:24" x14ac:dyDescent="0.35">
      <c r="A27" s="276"/>
      <c r="B27" s="277"/>
      <c r="C27" s="277"/>
      <c r="D27" s="277"/>
      <c r="E27" s="281"/>
      <c r="F27" s="281"/>
      <c r="G27" s="281"/>
      <c r="H27" s="281"/>
      <c r="I27" s="281"/>
      <c r="J27" s="281"/>
      <c r="K27" s="281"/>
      <c r="L27" s="281"/>
      <c r="M27" s="293">
        <f t="shared" si="1"/>
        <v>0</v>
      </c>
      <c r="N27" s="293">
        <f t="shared" si="2"/>
        <v>0</v>
      </c>
      <c r="O27" s="310">
        <f t="shared" si="0"/>
        <v>0</v>
      </c>
      <c r="P27" s="282"/>
      <c r="Q27" s="282"/>
      <c r="R27" s="282"/>
      <c r="S27" s="294">
        <f t="shared" si="3"/>
        <v>0</v>
      </c>
      <c r="T27" s="282"/>
      <c r="U27" s="283"/>
      <c r="V27" s="297">
        <f t="shared" si="4"/>
        <v>0</v>
      </c>
      <c r="W27" s="278"/>
      <c r="X27" s="278"/>
    </row>
    <row r="28" spans="1:24" x14ac:dyDescent="0.35">
      <c r="A28" s="276"/>
      <c r="B28" s="277"/>
      <c r="C28" s="277"/>
      <c r="D28" s="277"/>
      <c r="E28" s="281"/>
      <c r="F28" s="281"/>
      <c r="G28" s="281"/>
      <c r="H28" s="281"/>
      <c r="I28" s="281"/>
      <c r="J28" s="281"/>
      <c r="K28" s="281"/>
      <c r="L28" s="281"/>
      <c r="M28" s="293">
        <f t="shared" si="1"/>
        <v>0</v>
      </c>
      <c r="N28" s="293">
        <f t="shared" si="2"/>
        <v>0</v>
      </c>
      <c r="O28" s="310">
        <f t="shared" si="0"/>
        <v>0</v>
      </c>
      <c r="P28" s="282"/>
      <c r="Q28" s="282"/>
      <c r="R28" s="282"/>
      <c r="S28" s="294">
        <f t="shared" si="3"/>
        <v>0</v>
      </c>
      <c r="T28" s="282"/>
      <c r="U28" s="283"/>
      <c r="V28" s="297">
        <f t="shared" si="4"/>
        <v>0</v>
      </c>
      <c r="W28" s="278"/>
      <c r="X28" s="278"/>
    </row>
    <row r="29" spans="1:24" x14ac:dyDescent="0.35">
      <c r="A29" s="276"/>
      <c r="B29" s="277"/>
      <c r="C29" s="277"/>
      <c r="D29" s="277"/>
      <c r="E29" s="281"/>
      <c r="F29" s="281"/>
      <c r="G29" s="281"/>
      <c r="H29" s="281"/>
      <c r="I29" s="281"/>
      <c r="J29" s="281"/>
      <c r="K29" s="281"/>
      <c r="L29" s="281"/>
      <c r="M29" s="293">
        <f t="shared" si="1"/>
        <v>0</v>
      </c>
      <c r="N29" s="293">
        <f t="shared" si="2"/>
        <v>0</v>
      </c>
      <c r="O29" s="310">
        <f t="shared" si="0"/>
        <v>0</v>
      </c>
      <c r="P29" s="282"/>
      <c r="Q29" s="282"/>
      <c r="R29" s="282"/>
      <c r="S29" s="294">
        <f t="shared" si="3"/>
        <v>0</v>
      </c>
      <c r="T29" s="282"/>
      <c r="U29" s="283"/>
      <c r="V29" s="297">
        <f t="shared" si="4"/>
        <v>0</v>
      </c>
      <c r="W29" s="278"/>
      <c r="X29" s="278"/>
    </row>
    <row r="30" spans="1:24" x14ac:dyDescent="0.35">
      <c r="A30" s="276"/>
      <c r="B30" s="277"/>
      <c r="C30" s="277"/>
      <c r="D30" s="277"/>
      <c r="E30" s="281"/>
      <c r="F30" s="281"/>
      <c r="G30" s="281"/>
      <c r="H30" s="281"/>
      <c r="I30" s="281"/>
      <c r="J30" s="281"/>
      <c r="K30" s="281"/>
      <c r="L30" s="281"/>
      <c r="M30" s="293">
        <f t="shared" si="1"/>
        <v>0</v>
      </c>
      <c r="N30" s="293">
        <f t="shared" si="2"/>
        <v>0</v>
      </c>
      <c r="O30" s="310">
        <f t="shared" si="0"/>
        <v>0</v>
      </c>
      <c r="P30" s="282"/>
      <c r="Q30" s="282"/>
      <c r="R30" s="282"/>
      <c r="S30" s="294">
        <f t="shared" si="3"/>
        <v>0</v>
      </c>
      <c r="T30" s="282"/>
      <c r="U30" s="283"/>
      <c r="V30" s="297">
        <f t="shared" si="4"/>
        <v>0</v>
      </c>
      <c r="W30" s="278"/>
      <c r="X30" s="278"/>
    </row>
    <row r="31" spans="1:24" x14ac:dyDescent="0.35">
      <c r="A31" s="276"/>
      <c r="B31" s="277"/>
      <c r="C31" s="277"/>
      <c r="D31" s="277"/>
      <c r="E31" s="281"/>
      <c r="F31" s="281"/>
      <c r="G31" s="281"/>
      <c r="H31" s="281"/>
      <c r="I31" s="281"/>
      <c r="J31" s="281"/>
      <c r="K31" s="281"/>
      <c r="L31" s="281"/>
      <c r="M31" s="293">
        <f t="shared" si="1"/>
        <v>0</v>
      </c>
      <c r="N31" s="293">
        <f t="shared" si="2"/>
        <v>0</v>
      </c>
      <c r="O31" s="310">
        <f t="shared" si="0"/>
        <v>0</v>
      </c>
      <c r="P31" s="282"/>
      <c r="Q31" s="282"/>
      <c r="R31" s="282"/>
      <c r="S31" s="294">
        <f t="shared" si="3"/>
        <v>0</v>
      </c>
      <c r="T31" s="282"/>
      <c r="U31" s="283"/>
      <c r="V31" s="297">
        <f t="shared" si="4"/>
        <v>0</v>
      </c>
      <c r="W31" s="278"/>
      <c r="X31" s="278"/>
    </row>
    <row r="32" spans="1:24" x14ac:dyDescent="0.35">
      <c r="A32" s="276"/>
      <c r="B32" s="277"/>
      <c r="C32" s="277"/>
      <c r="D32" s="277"/>
      <c r="E32" s="281"/>
      <c r="F32" s="281"/>
      <c r="G32" s="281"/>
      <c r="H32" s="281"/>
      <c r="I32" s="281"/>
      <c r="J32" s="281"/>
      <c r="K32" s="281"/>
      <c r="L32" s="281"/>
      <c r="M32" s="293">
        <f t="shared" si="1"/>
        <v>0</v>
      </c>
      <c r="N32" s="293">
        <f t="shared" si="2"/>
        <v>0</v>
      </c>
      <c r="O32" s="310">
        <f t="shared" si="0"/>
        <v>0</v>
      </c>
      <c r="P32" s="282"/>
      <c r="Q32" s="282"/>
      <c r="R32" s="282"/>
      <c r="S32" s="294">
        <f t="shared" si="3"/>
        <v>0</v>
      </c>
      <c r="T32" s="282"/>
      <c r="U32" s="283"/>
      <c r="V32" s="297">
        <f t="shared" si="4"/>
        <v>0</v>
      </c>
      <c r="W32" s="278"/>
      <c r="X32" s="278"/>
    </row>
    <row r="33" spans="1:24" x14ac:dyDescent="0.35">
      <c r="A33" s="276"/>
      <c r="B33" s="277"/>
      <c r="C33" s="277"/>
      <c r="D33" s="277"/>
      <c r="E33" s="281"/>
      <c r="F33" s="281"/>
      <c r="G33" s="281"/>
      <c r="H33" s="281"/>
      <c r="I33" s="281"/>
      <c r="J33" s="281"/>
      <c r="K33" s="281"/>
      <c r="L33" s="281"/>
      <c r="M33" s="293">
        <f t="shared" si="1"/>
        <v>0</v>
      </c>
      <c r="N33" s="293">
        <f t="shared" si="2"/>
        <v>0</v>
      </c>
      <c r="O33" s="310">
        <f t="shared" si="0"/>
        <v>0</v>
      </c>
      <c r="P33" s="282"/>
      <c r="Q33" s="282"/>
      <c r="R33" s="282"/>
      <c r="S33" s="294">
        <f t="shared" si="3"/>
        <v>0</v>
      </c>
      <c r="T33" s="282"/>
      <c r="U33" s="283"/>
      <c r="V33" s="297">
        <f t="shared" si="4"/>
        <v>0</v>
      </c>
      <c r="W33" s="278"/>
      <c r="X33" s="278"/>
    </row>
    <row r="34" spans="1:24" x14ac:dyDescent="0.35">
      <c r="A34" s="276"/>
      <c r="B34" s="277"/>
      <c r="C34" s="277"/>
      <c r="D34" s="277"/>
      <c r="E34" s="281"/>
      <c r="F34" s="281"/>
      <c r="G34" s="281"/>
      <c r="H34" s="281"/>
      <c r="I34" s="281"/>
      <c r="J34" s="281"/>
      <c r="K34" s="281"/>
      <c r="L34" s="281"/>
      <c r="M34" s="293">
        <f t="shared" si="1"/>
        <v>0</v>
      </c>
      <c r="N34" s="293">
        <f t="shared" si="2"/>
        <v>0</v>
      </c>
      <c r="O34" s="310">
        <f t="shared" si="0"/>
        <v>0</v>
      </c>
      <c r="P34" s="282"/>
      <c r="Q34" s="282"/>
      <c r="R34" s="282"/>
      <c r="S34" s="294">
        <f t="shared" si="3"/>
        <v>0</v>
      </c>
      <c r="T34" s="282"/>
      <c r="U34" s="283"/>
      <c r="V34" s="297">
        <f t="shared" si="4"/>
        <v>0</v>
      </c>
      <c r="W34" s="278"/>
      <c r="X34" s="278"/>
    </row>
    <row r="35" spans="1:24" x14ac:dyDescent="0.35">
      <c r="A35" s="276"/>
      <c r="B35" s="277"/>
      <c r="C35" s="277"/>
      <c r="D35" s="277"/>
      <c r="E35" s="281"/>
      <c r="F35" s="281"/>
      <c r="G35" s="281"/>
      <c r="H35" s="281"/>
      <c r="I35" s="281"/>
      <c r="J35" s="281"/>
      <c r="K35" s="281"/>
      <c r="L35" s="281"/>
      <c r="M35" s="293">
        <f t="shared" si="1"/>
        <v>0</v>
      </c>
      <c r="N35" s="293">
        <f t="shared" si="2"/>
        <v>0</v>
      </c>
      <c r="O35" s="310">
        <f t="shared" si="0"/>
        <v>0</v>
      </c>
      <c r="P35" s="282"/>
      <c r="Q35" s="282"/>
      <c r="R35" s="282"/>
      <c r="S35" s="294">
        <f t="shared" si="3"/>
        <v>0</v>
      </c>
      <c r="T35" s="282"/>
      <c r="U35" s="283"/>
      <c r="V35" s="297">
        <f t="shared" si="4"/>
        <v>0</v>
      </c>
      <c r="W35" s="278"/>
      <c r="X35" s="278"/>
    </row>
    <row r="36" spans="1:24" x14ac:dyDescent="0.35">
      <c r="A36" s="276"/>
      <c r="B36" s="277"/>
      <c r="C36" s="277"/>
      <c r="D36" s="277"/>
      <c r="E36" s="281"/>
      <c r="F36" s="281"/>
      <c r="G36" s="281"/>
      <c r="H36" s="281"/>
      <c r="I36" s="281"/>
      <c r="J36" s="281"/>
      <c r="K36" s="281"/>
      <c r="L36" s="281"/>
      <c r="M36" s="293">
        <f t="shared" si="1"/>
        <v>0</v>
      </c>
      <c r="N36" s="293">
        <f t="shared" si="2"/>
        <v>0</v>
      </c>
      <c r="O36" s="310">
        <f t="shared" si="0"/>
        <v>0</v>
      </c>
      <c r="P36" s="282"/>
      <c r="Q36" s="282"/>
      <c r="R36" s="282"/>
      <c r="S36" s="294">
        <f t="shared" si="3"/>
        <v>0</v>
      </c>
      <c r="T36" s="282"/>
      <c r="U36" s="283"/>
      <c r="V36" s="297">
        <f t="shared" si="4"/>
        <v>0</v>
      </c>
      <c r="W36" s="278"/>
      <c r="X36" s="278"/>
    </row>
    <row r="37" spans="1:24" x14ac:dyDescent="0.35">
      <c r="A37" s="276"/>
      <c r="B37" s="277"/>
      <c r="C37" s="277"/>
      <c r="D37" s="277"/>
      <c r="E37" s="281"/>
      <c r="F37" s="281"/>
      <c r="G37" s="281"/>
      <c r="H37" s="281"/>
      <c r="I37" s="281"/>
      <c r="J37" s="281"/>
      <c r="K37" s="281"/>
      <c r="L37" s="281"/>
      <c r="M37" s="293">
        <f t="shared" si="1"/>
        <v>0</v>
      </c>
      <c r="N37" s="293">
        <f t="shared" si="2"/>
        <v>0</v>
      </c>
      <c r="O37" s="310">
        <f t="shared" si="0"/>
        <v>0</v>
      </c>
      <c r="P37" s="282"/>
      <c r="Q37" s="282"/>
      <c r="R37" s="282"/>
      <c r="S37" s="294">
        <f t="shared" si="3"/>
        <v>0</v>
      </c>
      <c r="T37" s="282"/>
      <c r="U37" s="283"/>
      <c r="V37" s="297">
        <f t="shared" si="4"/>
        <v>0</v>
      </c>
      <c r="W37" s="278"/>
      <c r="X37" s="278"/>
    </row>
    <row r="38" spans="1:24" x14ac:dyDescent="0.35">
      <c r="A38" s="276"/>
      <c r="B38" s="277"/>
      <c r="C38" s="277"/>
      <c r="D38" s="277"/>
      <c r="E38" s="281"/>
      <c r="F38" s="281"/>
      <c r="G38" s="281"/>
      <c r="H38" s="281"/>
      <c r="I38" s="281"/>
      <c r="J38" s="281"/>
      <c r="K38" s="281"/>
      <c r="L38" s="281"/>
      <c r="M38" s="293">
        <f t="shared" si="1"/>
        <v>0</v>
      </c>
      <c r="N38" s="293">
        <f t="shared" si="2"/>
        <v>0</v>
      </c>
      <c r="O38" s="310">
        <f t="shared" si="0"/>
        <v>0</v>
      </c>
      <c r="P38" s="282"/>
      <c r="Q38" s="282"/>
      <c r="R38" s="282"/>
      <c r="S38" s="294">
        <f t="shared" si="3"/>
        <v>0</v>
      </c>
      <c r="T38" s="282"/>
      <c r="U38" s="283"/>
      <c r="V38" s="297">
        <f t="shared" si="4"/>
        <v>0</v>
      </c>
      <c r="W38" s="278"/>
      <c r="X38" s="278"/>
    </row>
    <row r="39" spans="1:24" x14ac:dyDescent="0.35">
      <c r="A39" s="276"/>
      <c r="B39" s="277"/>
      <c r="C39" s="277"/>
      <c r="D39" s="277"/>
      <c r="E39" s="281"/>
      <c r="F39" s="281"/>
      <c r="G39" s="281"/>
      <c r="H39" s="281"/>
      <c r="I39" s="281"/>
      <c r="J39" s="281"/>
      <c r="K39" s="281"/>
      <c r="L39" s="281"/>
      <c r="M39" s="293">
        <f t="shared" si="1"/>
        <v>0</v>
      </c>
      <c r="N39" s="293">
        <f t="shared" si="2"/>
        <v>0</v>
      </c>
      <c r="O39" s="310">
        <f t="shared" si="0"/>
        <v>0</v>
      </c>
      <c r="P39" s="282"/>
      <c r="Q39" s="282"/>
      <c r="R39" s="282"/>
      <c r="S39" s="294">
        <f t="shared" si="3"/>
        <v>0</v>
      </c>
      <c r="T39" s="282"/>
      <c r="U39" s="283"/>
      <c r="V39" s="297">
        <f t="shared" si="4"/>
        <v>0</v>
      </c>
      <c r="W39" s="278"/>
      <c r="X39" s="278"/>
    </row>
    <row r="40" spans="1:24" x14ac:dyDescent="0.35">
      <c r="A40" s="276"/>
      <c r="B40" s="277"/>
      <c r="C40" s="277"/>
      <c r="D40" s="277"/>
      <c r="E40" s="281"/>
      <c r="F40" s="281"/>
      <c r="G40" s="281"/>
      <c r="H40" s="281"/>
      <c r="I40" s="281"/>
      <c r="J40" s="281"/>
      <c r="K40" s="281"/>
      <c r="L40" s="281"/>
      <c r="M40" s="293">
        <f t="shared" si="1"/>
        <v>0</v>
      </c>
      <c r="N40" s="293">
        <f t="shared" si="2"/>
        <v>0</v>
      </c>
      <c r="O40" s="310">
        <f t="shared" si="0"/>
        <v>0</v>
      </c>
      <c r="P40" s="282"/>
      <c r="Q40" s="282"/>
      <c r="R40" s="282"/>
      <c r="S40" s="294">
        <f t="shared" si="3"/>
        <v>0</v>
      </c>
      <c r="T40" s="282"/>
      <c r="U40" s="283"/>
      <c r="V40" s="297">
        <f t="shared" si="4"/>
        <v>0</v>
      </c>
      <c r="W40" s="278"/>
      <c r="X40" s="278"/>
    </row>
    <row r="41" spans="1:24" x14ac:dyDescent="0.35">
      <c r="A41" s="276"/>
      <c r="B41" s="277"/>
      <c r="C41" s="277"/>
      <c r="D41" s="277"/>
      <c r="E41" s="281"/>
      <c r="F41" s="281"/>
      <c r="G41" s="281"/>
      <c r="H41" s="281"/>
      <c r="I41" s="281"/>
      <c r="J41" s="281"/>
      <c r="K41" s="281"/>
      <c r="L41" s="281"/>
      <c r="M41" s="293">
        <f t="shared" si="1"/>
        <v>0</v>
      </c>
      <c r="N41" s="293">
        <f t="shared" si="2"/>
        <v>0</v>
      </c>
      <c r="O41" s="310">
        <f t="shared" si="0"/>
        <v>0</v>
      </c>
      <c r="P41" s="282"/>
      <c r="Q41" s="282"/>
      <c r="R41" s="282"/>
      <c r="S41" s="294">
        <f t="shared" si="3"/>
        <v>0</v>
      </c>
      <c r="T41" s="282"/>
      <c r="U41" s="283"/>
      <c r="V41" s="297">
        <f t="shared" si="4"/>
        <v>0</v>
      </c>
      <c r="W41" s="278"/>
      <c r="X41" s="278"/>
    </row>
    <row r="42" spans="1:24" x14ac:dyDescent="0.35">
      <c r="A42" s="276"/>
      <c r="B42" s="277"/>
      <c r="C42" s="277"/>
      <c r="D42" s="277"/>
      <c r="E42" s="281"/>
      <c r="F42" s="281"/>
      <c r="G42" s="281"/>
      <c r="H42" s="281"/>
      <c r="I42" s="281"/>
      <c r="J42" s="281"/>
      <c r="K42" s="281"/>
      <c r="L42" s="281"/>
      <c r="M42" s="293">
        <f t="shared" si="1"/>
        <v>0</v>
      </c>
      <c r="N42" s="293">
        <f t="shared" si="2"/>
        <v>0</v>
      </c>
      <c r="O42" s="310">
        <f t="shared" si="0"/>
        <v>0</v>
      </c>
      <c r="P42" s="282"/>
      <c r="Q42" s="282"/>
      <c r="R42" s="282"/>
      <c r="S42" s="294">
        <f t="shared" si="3"/>
        <v>0</v>
      </c>
      <c r="T42" s="282"/>
      <c r="U42" s="283"/>
      <c r="V42" s="297">
        <f t="shared" si="4"/>
        <v>0</v>
      </c>
      <c r="W42" s="278"/>
      <c r="X42" s="278"/>
    </row>
    <row r="43" spans="1:24" x14ac:dyDescent="0.35">
      <c r="A43" s="276"/>
      <c r="B43" s="277"/>
      <c r="C43" s="277"/>
      <c r="D43" s="277"/>
      <c r="E43" s="281"/>
      <c r="F43" s="281"/>
      <c r="G43" s="281"/>
      <c r="H43" s="281"/>
      <c r="I43" s="281"/>
      <c r="J43" s="281"/>
      <c r="K43" s="281"/>
      <c r="L43" s="281"/>
      <c r="M43" s="293">
        <f t="shared" si="1"/>
        <v>0</v>
      </c>
      <c r="N43" s="293">
        <f t="shared" si="2"/>
        <v>0</v>
      </c>
      <c r="O43" s="310">
        <f t="shared" si="0"/>
        <v>0</v>
      </c>
      <c r="P43" s="282"/>
      <c r="Q43" s="282"/>
      <c r="R43" s="282"/>
      <c r="S43" s="294">
        <f t="shared" si="3"/>
        <v>0</v>
      </c>
      <c r="T43" s="282"/>
      <c r="U43" s="283"/>
      <c r="V43" s="297">
        <f t="shared" si="4"/>
        <v>0</v>
      </c>
      <c r="W43" s="278"/>
      <c r="X43" s="278"/>
    </row>
    <row r="44" spans="1:24" x14ac:dyDescent="0.35">
      <c r="A44" s="276"/>
      <c r="B44" s="277"/>
      <c r="C44" s="277"/>
      <c r="D44" s="277"/>
      <c r="E44" s="281"/>
      <c r="F44" s="281"/>
      <c r="G44" s="281"/>
      <c r="H44" s="281"/>
      <c r="I44" s="281"/>
      <c r="J44" s="281"/>
      <c r="K44" s="281"/>
      <c r="L44" s="281"/>
      <c r="M44" s="293">
        <f t="shared" si="1"/>
        <v>0</v>
      </c>
      <c r="N44" s="293">
        <f t="shared" si="2"/>
        <v>0</v>
      </c>
      <c r="O44" s="310">
        <f t="shared" si="0"/>
        <v>0</v>
      </c>
      <c r="P44" s="282"/>
      <c r="Q44" s="282"/>
      <c r="R44" s="282"/>
      <c r="S44" s="294">
        <f t="shared" si="3"/>
        <v>0</v>
      </c>
      <c r="T44" s="282"/>
      <c r="U44" s="283"/>
      <c r="V44" s="297">
        <f t="shared" si="4"/>
        <v>0</v>
      </c>
      <c r="W44" s="278"/>
      <c r="X44" s="278"/>
    </row>
    <row r="45" spans="1:24" x14ac:dyDescent="0.35">
      <c r="A45" s="276"/>
      <c r="B45" s="277"/>
      <c r="C45" s="277"/>
      <c r="D45" s="277"/>
      <c r="E45" s="281"/>
      <c r="F45" s="281"/>
      <c r="G45" s="281"/>
      <c r="H45" s="281"/>
      <c r="I45" s="281"/>
      <c r="J45" s="281"/>
      <c r="K45" s="281"/>
      <c r="L45" s="281"/>
      <c r="M45" s="293">
        <f t="shared" si="1"/>
        <v>0</v>
      </c>
      <c r="N45" s="293">
        <f t="shared" si="2"/>
        <v>0</v>
      </c>
      <c r="O45" s="310">
        <f t="shared" si="0"/>
        <v>0</v>
      </c>
      <c r="P45" s="282"/>
      <c r="Q45" s="282"/>
      <c r="R45" s="282"/>
      <c r="S45" s="294">
        <f t="shared" si="3"/>
        <v>0</v>
      </c>
      <c r="T45" s="282"/>
      <c r="U45" s="283"/>
      <c r="V45" s="297">
        <f t="shared" si="4"/>
        <v>0</v>
      </c>
      <c r="W45" s="278"/>
      <c r="X45" s="278"/>
    </row>
    <row r="46" spans="1:24" x14ac:dyDescent="0.35">
      <c r="A46" s="276"/>
      <c r="B46" s="277"/>
      <c r="C46" s="277"/>
      <c r="D46" s="277"/>
      <c r="E46" s="281"/>
      <c r="F46" s="281"/>
      <c r="G46" s="281"/>
      <c r="H46" s="281"/>
      <c r="I46" s="281"/>
      <c r="J46" s="281"/>
      <c r="K46" s="281"/>
      <c r="L46" s="281"/>
      <c r="M46" s="293">
        <f t="shared" si="1"/>
        <v>0</v>
      </c>
      <c r="N46" s="293">
        <f t="shared" si="2"/>
        <v>0</v>
      </c>
      <c r="O46" s="310">
        <f t="shared" si="0"/>
        <v>0</v>
      </c>
      <c r="P46" s="282"/>
      <c r="Q46" s="282"/>
      <c r="R46" s="282"/>
      <c r="S46" s="294">
        <f t="shared" si="3"/>
        <v>0</v>
      </c>
      <c r="T46" s="282"/>
      <c r="U46" s="283"/>
      <c r="V46" s="297">
        <f t="shared" si="4"/>
        <v>0</v>
      </c>
      <c r="W46" s="278"/>
      <c r="X46" s="278"/>
    </row>
    <row r="47" spans="1:24" x14ac:dyDescent="0.35">
      <c r="A47" s="276"/>
      <c r="B47" s="277"/>
      <c r="C47" s="277"/>
      <c r="D47" s="277"/>
      <c r="E47" s="281"/>
      <c r="F47" s="281"/>
      <c r="G47" s="281"/>
      <c r="H47" s="281"/>
      <c r="I47" s="281"/>
      <c r="J47" s="281"/>
      <c r="K47" s="281"/>
      <c r="L47" s="281"/>
      <c r="M47" s="293">
        <f t="shared" si="1"/>
        <v>0</v>
      </c>
      <c r="N47" s="293">
        <f t="shared" si="2"/>
        <v>0</v>
      </c>
      <c r="O47" s="310">
        <f t="shared" si="0"/>
        <v>0</v>
      </c>
      <c r="P47" s="282"/>
      <c r="Q47" s="282"/>
      <c r="R47" s="282"/>
      <c r="S47" s="294">
        <f t="shared" si="3"/>
        <v>0</v>
      </c>
      <c r="T47" s="282"/>
      <c r="U47" s="283"/>
      <c r="V47" s="297">
        <f t="shared" si="4"/>
        <v>0</v>
      </c>
      <c r="W47" s="278"/>
      <c r="X47" s="278"/>
    </row>
    <row r="48" spans="1:24" x14ac:dyDescent="0.35">
      <c r="A48" s="276"/>
      <c r="B48" s="277"/>
      <c r="C48" s="277"/>
      <c r="D48" s="277"/>
      <c r="E48" s="281"/>
      <c r="F48" s="281"/>
      <c r="G48" s="281"/>
      <c r="H48" s="281"/>
      <c r="I48" s="281"/>
      <c r="J48" s="281"/>
      <c r="K48" s="281"/>
      <c r="L48" s="281"/>
      <c r="M48" s="293">
        <f t="shared" si="1"/>
        <v>0</v>
      </c>
      <c r="N48" s="293">
        <f t="shared" si="2"/>
        <v>0</v>
      </c>
      <c r="O48" s="310">
        <f t="shared" si="0"/>
        <v>0</v>
      </c>
      <c r="P48" s="282"/>
      <c r="Q48" s="282"/>
      <c r="R48" s="282"/>
      <c r="S48" s="294">
        <f t="shared" si="3"/>
        <v>0</v>
      </c>
      <c r="T48" s="282"/>
      <c r="U48" s="283"/>
      <c r="V48" s="297">
        <f t="shared" si="4"/>
        <v>0</v>
      </c>
      <c r="W48" s="278"/>
      <c r="X48" s="278"/>
    </row>
    <row r="49" spans="1:24" x14ac:dyDescent="0.35">
      <c r="A49" s="276"/>
      <c r="B49" s="277"/>
      <c r="C49" s="277"/>
      <c r="D49" s="277"/>
      <c r="E49" s="281"/>
      <c r="F49" s="281"/>
      <c r="G49" s="281"/>
      <c r="H49" s="281"/>
      <c r="I49" s="281"/>
      <c r="J49" s="281"/>
      <c r="K49" s="281"/>
      <c r="L49" s="281"/>
      <c r="M49" s="293">
        <f t="shared" si="1"/>
        <v>0</v>
      </c>
      <c r="N49" s="293">
        <f t="shared" si="2"/>
        <v>0</v>
      </c>
      <c r="O49" s="310">
        <f t="shared" si="0"/>
        <v>0</v>
      </c>
      <c r="P49" s="282"/>
      <c r="Q49" s="282"/>
      <c r="R49" s="282"/>
      <c r="S49" s="294">
        <f t="shared" si="3"/>
        <v>0</v>
      </c>
      <c r="T49" s="282"/>
      <c r="U49" s="283"/>
      <c r="V49" s="297">
        <f t="shared" si="4"/>
        <v>0</v>
      </c>
      <c r="W49" s="278"/>
      <c r="X49" s="278"/>
    </row>
    <row r="50" spans="1:24" x14ac:dyDescent="0.35">
      <c r="A50" s="276"/>
      <c r="B50" s="277"/>
      <c r="C50" s="277"/>
      <c r="D50" s="277"/>
      <c r="E50" s="281"/>
      <c r="F50" s="281"/>
      <c r="G50" s="281"/>
      <c r="H50" s="281"/>
      <c r="I50" s="281"/>
      <c r="J50" s="281"/>
      <c r="K50" s="281"/>
      <c r="L50" s="281"/>
      <c r="M50" s="293">
        <f t="shared" si="1"/>
        <v>0</v>
      </c>
      <c r="N50" s="293">
        <f t="shared" si="2"/>
        <v>0</v>
      </c>
      <c r="O50" s="310">
        <f t="shared" si="0"/>
        <v>0</v>
      </c>
      <c r="P50" s="282"/>
      <c r="Q50" s="282"/>
      <c r="R50" s="282"/>
      <c r="S50" s="294">
        <f t="shared" si="3"/>
        <v>0</v>
      </c>
      <c r="T50" s="282"/>
      <c r="U50" s="283"/>
      <c r="V50" s="297">
        <f t="shared" si="4"/>
        <v>0</v>
      </c>
      <c r="W50" s="278"/>
      <c r="X50" s="278"/>
    </row>
    <row r="51" spans="1:24" x14ac:dyDescent="0.35">
      <c r="A51" s="276"/>
      <c r="B51" s="277"/>
      <c r="C51" s="277"/>
      <c r="D51" s="277"/>
      <c r="E51" s="281"/>
      <c r="F51" s="281"/>
      <c r="G51" s="281"/>
      <c r="H51" s="281"/>
      <c r="I51" s="281"/>
      <c r="J51" s="281"/>
      <c r="K51" s="281"/>
      <c r="L51" s="281"/>
      <c r="M51" s="293">
        <f t="shared" si="1"/>
        <v>0</v>
      </c>
      <c r="N51" s="293">
        <f t="shared" si="2"/>
        <v>0</v>
      </c>
      <c r="O51" s="310">
        <f t="shared" si="0"/>
        <v>0</v>
      </c>
      <c r="P51" s="282"/>
      <c r="Q51" s="282"/>
      <c r="R51" s="282"/>
      <c r="S51" s="294">
        <f t="shared" si="3"/>
        <v>0</v>
      </c>
      <c r="T51" s="282"/>
      <c r="U51" s="283"/>
      <c r="V51" s="297">
        <f t="shared" si="4"/>
        <v>0</v>
      </c>
      <c r="W51" s="278"/>
      <c r="X51" s="278"/>
    </row>
    <row r="52" spans="1:24" x14ac:dyDescent="0.35">
      <c r="A52" s="276"/>
      <c r="B52" s="277"/>
      <c r="C52" s="277"/>
      <c r="D52" s="277"/>
      <c r="E52" s="281"/>
      <c r="F52" s="281"/>
      <c r="G52" s="281"/>
      <c r="H52" s="281"/>
      <c r="I52" s="281"/>
      <c r="J52" s="281"/>
      <c r="K52" s="281"/>
      <c r="L52" s="281"/>
      <c r="M52" s="293">
        <f t="shared" si="1"/>
        <v>0</v>
      </c>
      <c r="N52" s="293">
        <f t="shared" si="2"/>
        <v>0</v>
      </c>
      <c r="O52" s="310">
        <f t="shared" si="0"/>
        <v>0</v>
      </c>
      <c r="P52" s="282"/>
      <c r="Q52" s="282"/>
      <c r="R52" s="282"/>
      <c r="S52" s="294">
        <f t="shared" si="3"/>
        <v>0</v>
      </c>
      <c r="T52" s="282"/>
      <c r="U52" s="283"/>
      <c r="V52" s="297">
        <f t="shared" si="4"/>
        <v>0</v>
      </c>
      <c r="W52" s="278"/>
      <c r="X52" s="278"/>
    </row>
    <row r="53" spans="1:24" x14ac:dyDescent="0.35">
      <c r="A53" s="276"/>
      <c r="B53" s="277"/>
      <c r="C53" s="277"/>
      <c r="D53" s="277"/>
      <c r="E53" s="281"/>
      <c r="F53" s="281"/>
      <c r="G53" s="281"/>
      <c r="H53" s="281"/>
      <c r="I53" s="281"/>
      <c r="J53" s="281"/>
      <c r="K53" s="281"/>
      <c r="L53" s="281"/>
      <c r="M53" s="293">
        <f t="shared" si="1"/>
        <v>0</v>
      </c>
      <c r="N53" s="293">
        <f t="shared" si="2"/>
        <v>0</v>
      </c>
      <c r="O53" s="310">
        <f t="shared" si="0"/>
        <v>0</v>
      </c>
      <c r="P53" s="282"/>
      <c r="Q53" s="282"/>
      <c r="R53" s="282"/>
      <c r="S53" s="294">
        <f t="shared" si="3"/>
        <v>0</v>
      </c>
      <c r="T53" s="282"/>
      <c r="U53" s="283"/>
      <c r="V53" s="297">
        <f t="shared" si="4"/>
        <v>0</v>
      </c>
      <c r="W53" s="278"/>
      <c r="X53" s="278"/>
    </row>
    <row r="54" spans="1:24" x14ac:dyDescent="0.35">
      <c r="A54" s="276"/>
      <c r="B54" s="277"/>
      <c r="C54" s="277"/>
      <c r="D54" s="277"/>
      <c r="E54" s="281"/>
      <c r="F54" s="281"/>
      <c r="G54" s="281"/>
      <c r="H54" s="281"/>
      <c r="I54" s="281"/>
      <c r="J54" s="281"/>
      <c r="K54" s="281"/>
      <c r="L54" s="281"/>
      <c r="M54" s="293">
        <f t="shared" si="1"/>
        <v>0</v>
      </c>
      <c r="N54" s="293">
        <f t="shared" si="2"/>
        <v>0</v>
      </c>
      <c r="O54" s="310">
        <f t="shared" si="0"/>
        <v>0</v>
      </c>
      <c r="P54" s="282"/>
      <c r="Q54" s="282"/>
      <c r="R54" s="282"/>
      <c r="S54" s="294">
        <f t="shared" si="3"/>
        <v>0</v>
      </c>
      <c r="T54" s="282"/>
      <c r="U54" s="283"/>
      <c r="V54" s="297">
        <f t="shared" si="4"/>
        <v>0</v>
      </c>
      <c r="W54" s="278"/>
      <c r="X54" s="278"/>
    </row>
    <row r="55" spans="1:24" x14ac:dyDescent="0.35">
      <c r="A55" s="276"/>
      <c r="B55" s="277"/>
      <c r="C55" s="277"/>
      <c r="D55" s="277"/>
      <c r="E55" s="281"/>
      <c r="F55" s="281"/>
      <c r="G55" s="281"/>
      <c r="H55" s="281"/>
      <c r="I55" s="281"/>
      <c r="J55" s="281"/>
      <c r="K55" s="281"/>
      <c r="L55" s="281"/>
      <c r="M55" s="293">
        <f t="shared" si="1"/>
        <v>0</v>
      </c>
      <c r="N55" s="293">
        <f t="shared" si="2"/>
        <v>0</v>
      </c>
      <c r="O55" s="310">
        <f t="shared" si="0"/>
        <v>0</v>
      </c>
      <c r="P55" s="282"/>
      <c r="Q55" s="282"/>
      <c r="R55" s="282"/>
      <c r="S55" s="294">
        <f t="shared" si="3"/>
        <v>0</v>
      </c>
      <c r="T55" s="282"/>
      <c r="U55" s="283"/>
      <c r="V55" s="297">
        <f t="shared" si="4"/>
        <v>0</v>
      </c>
      <c r="W55" s="278"/>
      <c r="X55" s="278"/>
    </row>
    <row r="56" spans="1:24" x14ac:dyDescent="0.35">
      <c r="A56" s="276"/>
      <c r="B56" s="277"/>
      <c r="C56" s="277"/>
      <c r="D56" s="277"/>
      <c r="E56" s="281"/>
      <c r="F56" s="281"/>
      <c r="G56" s="281"/>
      <c r="H56" s="281"/>
      <c r="I56" s="281"/>
      <c r="J56" s="281"/>
      <c r="K56" s="281"/>
      <c r="L56" s="281"/>
      <c r="M56" s="293">
        <f t="shared" si="1"/>
        <v>0</v>
      </c>
      <c r="N56" s="293">
        <f t="shared" si="2"/>
        <v>0</v>
      </c>
      <c r="O56" s="310">
        <f t="shared" si="0"/>
        <v>0</v>
      </c>
      <c r="P56" s="282"/>
      <c r="Q56" s="282"/>
      <c r="R56" s="282"/>
      <c r="S56" s="294">
        <f t="shared" si="3"/>
        <v>0</v>
      </c>
      <c r="T56" s="282"/>
      <c r="U56" s="283"/>
      <c r="V56" s="297">
        <f t="shared" si="4"/>
        <v>0</v>
      </c>
      <c r="W56" s="278"/>
      <c r="X56" s="278"/>
    </row>
    <row r="57" spans="1:24" x14ac:dyDescent="0.35">
      <c r="A57" s="276"/>
      <c r="B57" s="277"/>
      <c r="C57" s="277"/>
      <c r="D57" s="277"/>
      <c r="E57" s="281"/>
      <c r="F57" s="281"/>
      <c r="G57" s="281"/>
      <c r="H57" s="281"/>
      <c r="I57" s="281"/>
      <c r="J57" s="281"/>
      <c r="K57" s="281"/>
      <c r="L57" s="281"/>
      <c r="M57" s="293">
        <f t="shared" si="1"/>
        <v>0</v>
      </c>
      <c r="N57" s="293">
        <f t="shared" si="2"/>
        <v>0</v>
      </c>
      <c r="O57" s="310">
        <f t="shared" si="0"/>
        <v>0</v>
      </c>
      <c r="P57" s="282"/>
      <c r="Q57" s="282"/>
      <c r="R57" s="282"/>
      <c r="S57" s="294">
        <f t="shared" si="3"/>
        <v>0</v>
      </c>
      <c r="T57" s="282"/>
      <c r="U57" s="283"/>
      <c r="V57" s="297">
        <f t="shared" si="4"/>
        <v>0</v>
      </c>
      <c r="W57" s="278"/>
      <c r="X57" s="278"/>
    </row>
    <row r="58" spans="1:24" x14ac:dyDescent="0.35">
      <c r="A58" s="276"/>
      <c r="B58" s="277"/>
      <c r="C58" s="277"/>
      <c r="D58" s="277"/>
      <c r="E58" s="281"/>
      <c r="F58" s="281"/>
      <c r="G58" s="281"/>
      <c r="H58" s="281"/>
      <c r="I58" s="281"/>
      <c r="J58" s="281"/>
      <c r="K58" s="281"/>
      <c r="L58" s="281"/>
      <c r="M58" s="293">
        <f t="shared" si="1"/>
        <v>0</v>
      </c>
      <c r="N58" s="293">
        <f t="shared" si="2"/>
        <v>0</v>
      </c>
      <c r="O58" s="310">
        <f t="shared" si="0"/>
        <v>0</v>
      </c>
      <c r="P58" s="282"/>
      <c r="Q58" s="282"/>
      <c r="R58" s="282"/>
      <c r="S58" s="294">
        <f t="shared" si="3"/>
        <v>0</v>
      </c>
      <c r="T58" s="282"/>
      <c r="U58" s="283"/>
      <c r="V58" s="297">
        <f t="shared" si="4"/>
        <v>0</v>
      </c>
      <c r="W58" s="278"/>
      <c r="X58" s="278"/>
    </row>
    <row r="59" spans="1:24" x14ac:dyDescent="0.35">
      <c r="A59" s="276"/>
      <c r="B59" s="277"/>
      <c r="C59" s="277"/>
      <c r="D59" s="277"/>
      <c r="E59" s="281"/>
      <c r="F59" s="281"/>
      <c r="G59" s="281"/>
      <c r="H59" s="281"/>
      <c r="I59" s="281"/>
      <c r="J59" s="281"/>
      <c r="K59" s="281"/>
      <c r="L59" s="281"/>
      <c r="M59" s="293">
        <f t="shared" si="1"/>
        <v>0</v>
      </c>
      <c r="N59" s="293">
        <f t="shared" si="2"/>
        <v>0</v>
      </c>
      <c r="O59" s="310">
        <f t="shared" si="0"/>
        <v>0</v>
      </c>
      <c r="P59" s="282"/>
      <c r="Q59" s="282"/>
      <c r="R59" s="282"/>
      <c r="S59" s="294">
        <f t="shared" si="3"/>
        <v>0</v>
      </c>
      <c r="T59" s="282"/>
      <c r="U59" s="283"/>
      <c r="V59" s="297">
        <f t="shared" si="4"/>
        <v>0</v>
      </c>
      <c r="W59" s="278"/>
      <c r="X59" s="278"/>
    </row>
    <row r="60" spans="1:24" x14ac:dyDescent="0.35">
      <c r="A60" s="276"/>
      <c r="B60" s="277"/>
      <c r="C60" s="277"/>
      <c r="D60" s="277"/>
      <c r="E60" s="281"/>
      <c r="F60" s="281"/>
      <c r="G60" s="281"/>
      <c r="H60" s="281"/>
      <c r="I60" s="281"/>
      <c r="J60" s="281"/>
      <c r="K60" s="281"/>
      <c r="L60" s="281"/>
      <c r="M60" s="293">
        <f t="shared" si="1"/>
        <v>0</v>
      </c>
      <c r="N60" s="293">
        <f t="shared" si="2"/>
        <v>0</v>
      </c>
      <c r="O60" s="310">
        <f t="shared" si="0"/>
        <v>0</v>
      </c>
      <c r="P60" s="282"/>
      <c r="Q60" s="282"/>
      <c r="R60" s="282"/>
      <c r="S60" s="294">
        <f t="shared" si="3"/>
        <v>0</v>
      </c>
      <c r="T60" s="282"/>
      <c r="U60" s="283"/>
      <c r="V60" s="297">
        <f t="shared" si="4"/>
        <v>0</v>
      </c>
      <c r="W60" s="278"/>
      <c r="X60" s="278"/>
    </row>
    <row r="61" spans="1:24" x14ac:dyDescent="0.35">
      <c r="A61" s="276"/>
      <c r="B61" s="277"/>
      <c r="C61" s="277"/>
      <c r="D61" s="277"/>
      <c r="E61" s="281"/>
      <c r="F61" s="281"/>
      <c r="G61" s="281"/>
      <c r="H61" s="281"/>
      <c r="I61" s="281"/>
      <c r="J61" s="281"/>
      <c r="K61" s="281"/>
      <c r="L61" s="281"/>
      <c r="M61" s="293">
        <f t="shared" si="1"/>
        <v>0</v>
      </c>
      <c r="N61" s="293">
        <f t="shared" si="2"/>
        <v>0</v>
      </c>
      <c r="O61" s="310">
        <f t="shared" si="0"/>
        <v>0</v>
      </c>
      <c r="P61" s="282"/>
      <c r="Q61" s="282"/>
      <c r="R61" s="282"/>
      <c r="S61" s="294">
        <f t="shared" si="3"/>
        <v>0</v>
      </c>
      <c r="T61" s="282"/>
      <c r="U61" s="283"/>
      <c r="V61" s="297">
        <f t="shared" si="4"/>
        <v>0</v>
      </c>
      <c r="W61" s="278"/>
      <c r="X61" s="278"/>
    </row>
    <row r="62" spans="1:24" x14ac:dyDescent="0.35">
      <c r="A62" s="276"/>
      <c r="B62" s="277"/>
      <c r="C62" s="277"/>
      <c r="D62" s="277"/>
      <c r="E62" s="281"/>
      <c r="F62" s="281"/>
      <c r="G62" s="281"/>
      <c r="H62" s="281"/>
      <c r="I62" s="281"/>
      <c r="J62" s="281"/>
      <c r="K62" s="281"/>
      <c r="L62" s="281"/>
      <c r="M62" s="293">
        <f t="shared" si="1"/>
        <v>0</v>
      </c>
      <c r="N62" s="293">
        <f t="shared" si="2"/>
        <v>0</v>
      </c>
      <c r="O62" s="310">
        <f t="shared" si="0"/>
        <v>0</v>
      </c>
      <c r="P62" s="282"/>
      <c r="Q62" s="282"/>
      <c r="R62" s="282"/>
      <c r="S62" s="294">
        <f t="shared" si="3"/>
        <v>0</v>
      </c>
      <c r="T62" s="282"/>
      <c r="U62" s="283"/>
      <c r="V62" s="297">
        <f t="shared" si="4"/>
        <v>0</v>
      </c>
      <c r="W62" s="278"/>
      <c r="X62" s="278"/>
    </row>
    <row r="63" spans="1:24" x14ac:dyDescent="0.35">
      <c r="A63" s="276"/>
      <c r="B63" s="277"/>
      <c r="C63" s="277"/>
      <c r="D63" s="277"/>
      <c r="E63" s="281"/>
      <c r="F63" s="281"/>
      <c r="G63" s="281"/>
      <c r="H63" s="281"/>
      <c r="I63" s="281"/>
      <c r="J63" s="281"/>
      <c r="K63" s="281"/>
      <c r="L63" s="281"/>
      <c r="M63" s="293">
        <f t="shared" si="1"/>
        <v>0</v>
      </c>
      <c r="N63" s="293">
        <f t="shared" si="2"/>
        <v>0</v>
      </c>
      <c r="O63" s="310">
        <f t="shared" si="0"/>
        <v>0</v>
      </c>
      <c r="P63" s="282"/>
      <c r="Q63" s="282"/>
      <c r="R63" s="282"/>
      <c r="S63" s="294">
        <f t="shared" si="3"/>
        <v>0</v>
      </c>
      <c r="T63" s="282"/>
      <c r="U63" s="283"/>
      <c r="V63" s="297">
        <f t="shared" si="4"/>
        <v>0</v>
      </c>
      <c r="W63" s="278"/>
      <c r="X63" s="278"/>
    </row>
    <row r="64" spans="1:24" x14ac:dyDescent="0.35">
      <c r="A64" s="276"/>
      <c r="B64" s="277"/>
      <c r="C64" s="277"/>
      <c r="D64" s="277"/>
      <c r="E64" s="281"/>
      <c r="F64" s="281"/>
      <c r="G64" s="281"/>
      <c r="H64" s="281"/>
      <c r="I64" s="281"/>
      <c r="J64" s="281"/>
      <c r="K64" s="281"/>
      <c r="L64" s="281"/>
      <c r="M64" s="293">
        <f t="shared" si="1"/>
        <v>0</v>
      </c>
      <c r="N64" s="293">
        <f t="shared" si="2"/>
        <v>0</v>
      </c>
      <c r="O64" s="310">
        <f t="shared" si="0"/>
        <v>0</v>
      </c>
      <c r="P64" s="282"/>
      <c r="Q64" s="282"/>
      <c r="R64" s="282"/>
      <c r="S64" s="294">
        <f t="shared" si="3"/>
        <v>0</v>
      </c>
      <c r="T64" s="282"/>
      <c r="U64" s="283"/>
      <c r="V64" s="297">
        <f t="shared" si="4"/>
        <v>0</v>
      </c>
      <c r="W64" s="278"/>
      <c r="X64" s="278"/>
    </row>
    <row r="65" spans="1:24" x14ac:dyDescent="0.35">
      <c r="A65" s="276"/>
      <c r="B65" s="277"/>
      <c r="C65" s="277"/>
      <c r="D65" s="277"/>
      <c r="E65" s="281"/>
      <c r="F65" s="281"/>
      <c r="G65" s="281"/>
      <c r="H65" s="281"/>
      <c r="I65" s="281"/>
      <c r="J65" s="281"/>
      <c r="K65" s="281"/>
      <c r="L65" s="281"/>
      <c r="M65" s="293">
        <f t="shared" si="1"/>
        <v>0</v>
      </c>
      <c r="N65" s="293">
        <f t="shared" si="2"/>
        <v>0</v>
      </c>
      <c r="O65" s="310">
        <f t="shared" si="0"/>
        <v>0</v>
      </c>
      <c r="P65" s="282"/>
      <c r="Q65" s="282"/>
      <c r="R65" s="282"/>
      <c r="S65" s="294">
        <f t="shared" si="3"/>
        <v>0</v>
      </c>
      <c r="T65" s="282"/>
      <c r="U65" s="283"/>
      <c r="V65" s="297">
        <f t="shared" si="4"/>
        <v>0</v>
      </c>
      <c r="W65" s="278"/>
      <c r="X65" s="278"/>
    </row>
    <row r="66" spans="1:24" x14ac:dyDescent="0.35">
      <c r="A66" s="276"/>
      <c r="B66" s="277"/>
      <c r="C66" s="277"/>
      <c r="D66" s="277"/>
      <c r="E66" s="281"/>
      <c r="F66" s="281"/>
      <c r="G66" s="281"/>
      <c r="H66" s="281"/>
      <c r="I66" s="281"/>
      <c r="J66" s="281"/>
      <c r="K66" s="281"/>
      <c r="L66" s="281"/>
      <c r="M66" s="293">
        <f t="shared" si="1"/>
        <v>0</v>
      </c>
      <c r="N66" s="293">
        <f t="shared" si="2"/>
        <v>0</v>
      </c>
      <c r="O66" s="310">
        <f t="shared" si="0"/>
        <v>0</v>
      </c>
      <c r="P66" s="282"/>
      <c r="Q66" s="282"/>
      <c r="R66" s="282"/>
      <c r="S66" s="294">
        <f t="shared" si="3"/>
        <v>0</v>
      </c>
      <c r="T66" s="282"/>
      <c r="U66" s="283"/>
      <c r="V66" s="297">
        <f t="shared" si="4"/>
        <v>0</v>
      </c>
      <c r="W66" s="278"/>
      <c r="X66" s="278"/>
    </row>
    <row r="67" spans="1:24" x14ac:dyDescent="0.35">
      <c r="A67" s="276"/>
      <c r="B67" s="277"/>
      <c r="C67" s="277"/>
      <c r="D67" s="277"/>
      <c r="E67" s="281"/>
      <c r="F67" s="281"/>
      <c r="G67" s="281"/>
      <c r="H67" s="281"/>
      <c r="I67" s="281"/>
      <c r="J67" s="281"/>
      <c r="K67" s="281"/>
      <c r="L67" s="281"/>
      <c r="M67" s="293">
        <f t="shared" si="1"/>
        <v>0</v>
      </c>
      <c r="N67" s="293">
        <f t="shared" si="2"/>
        <v>0</v>
      </c>
      <c r="O67" s="310">
        <f t="shared" si="0"/>
        <v>0</v>
      </c>
      <c r="P67" s="282"/>
      <c r="Q67" s="282"/>
      <c r="R67" s="282"/>
      <c r="S67" s="294">
        <f t="shared" si="3"/>
        <v>0</v>
      </c>
      <c r="T67" s="282"/>
      <c r="U67" s="283"/>
      <c r="V67" s="297">
        <f t="shared" si="4"/>
        <v>0</v>
      </c>
      <c r="W67" s="278"/>
      <c r="X67" s="278"/>
    </row>
    <row r="68" spans="1:24" x14ac:dyDescent="0.35">
      <c r="A68" s="276"/>
      <c r="B68" s="277"/>
      <c r="C68" s="277"/>
      <c r="D68" s="277"/>
      <c r="E68" s="281"/>
      <c r="F68" s="281"/>
      <c r="G68" s="281"/>
      <c r="H68" s="281"/>
      <c r="I68" s="281"/>
      <c r="J68" s="281"/>
      <c r="K68" s="281"/>
      <c r="L68" s="281"/>
      <c r="M68" s="293">
        <f t="shared" si="1"/>
        <v>0</v>
      </c>
      <c r="N68" s="293">
        <f t="shared" si="2"/>
        <v>0</v>
      </c>
      <c r="O68" s="310">
        <f t="shared" si="0"/>
        <v>0</v>
      </c>
      <c r="P68" s="282"/>
      <c r="Q68" s="282"/>
      <c r="R68" s="282"/>
      <c r="S68" s="294">
        <f t="shared" si="3"/>
        <v>0</v>
      </c>
      <c r="T68" s="282"/>
      <c r="U68" s="283"/>
      <c r="V68" s="297">
        <f t="shared" si="4"/>
        <v>0</v>
      </c>
      <c r="W68" s="278"/>
      <c r="X68" s="278"/>
    </row>
    <row r="69" spans="1:24" x14ac:dyDescent="0.35">
      <c r="A69" s="276"/>
      <c r="B69" s="277"/>
      <c r="C69" s="277"/>
      <c r="D69" s="277"/>
      <c r="E69" s="281"/>
      <c r="F69" s="281"/>
      <c r="G69" s="281"/>
      <c r="H69" s="281"/>
      <c r="I69" s="281"/>
      <c r="J69" s="281"/>
      <c r="K69" s="281"/>
      <c r="L69" s="281"/>
      <c r="M69" s="293">
        <f t="shared" si="1"/>
        <v>0</v>
      </c>
      <c r="N69" s="293">
        <f t="shared" si="2"/>
        <v>0</v>
      </c>
      <c r="O69" s="310">
        <f t="shared" si="0"/>
        <v>0</v>
      </c>
      <c r="P69" s="282"/>
      <c r="Q69" s="282"/>
      <c r="R69" s="282"/>
      <c r="S69" s="294">
        <f t="shared" si="3"/>
        <v>0</v>
      </c>
      <c r="T69" s="282"/>
      <c r="U69" s="283"/>
      <c r="V69" s="297">
        <f t="shared" si="4"/>
        <v>0</v>
      </c>
      <c r="W69" s="278"/>
      <c r="X69" s="278"/>
    </row>
    <row r="70" spans="1:24" x14ac:dyDescent="0.35">
      <c r="A70" s="276"/>
      <c r="B70" s="277"/>
      <c r="C70" s="277"/>
      <c r="D70" s="277"/>
      <c r="E70" s="281"/>
      <c r="F70" s="281"/>
      <c r="G70" s="281"/>
      <c r="H70" s="281"/>
      <c r="I70" s="281"/>
      <c r="J70" s="281"/>
      <c r="K70" s="281"/>
      <c r="L70" s="281"/>
      <c r="M70" s="293">
        <f t="shared" si="1"/>
        <v>0</v>
      </c>
      <c r="N70" s="293">
        <f t="shared" si="2"/>
        <v>0</v>
      </c>
      <c r="O70" s="310">
        <f t="shared" si="0"/>
        <v>0</v>
      </c>
      <c r="P70" s="282"/>
      <c r="Q70" s="282"/>
      <c r="R70" s="282"/>
      <c r="S70" s="294">
        <f t="shared" si="3"/>
        <v>0</v>
      </c>
      <c r="T70" s="282"/>
      <c r="U70" s="283"/>
      <c r="V70" s="297">
        <f t="shared" si="4"/>
        <v>0</v>
      </c>
      <c r="W70" s="278"/>
      <c r="X70" s="278"/>
    </row>
    <row r="71" spans="1:24" x14ac:dyDescent="0.35">
      <c r="A71" s="276"/>
      <c r="B71" s="277"/>
      <c r="C71" s="277"/>
      <c r="D71" s="277"/>
      <c r="E71" s="281"/>
      <c r="F71" s="281"/>
      <c r="G71" s="281"/>
      <c r="H71" s="281"/>
      <c r="I71" s="281"/>
      <c r="J71" s="281"/>
      <c r="K71" s="281"/>
      <c r="L71" s="281"/>
      <c r="M71" s="293">
        <f t="shared" si="1"/>
        <v>0</v>
      </c>
      <c r="N71" s="293">
        <f t="shared" si="2"/>
        <v>0</v>
      </c>
      <c r="O71" s="310">
        <f t="shared" si="0"/>
        <v>0</v>
      </c>
      <c r="P71" s="282"/>
      <c r="Q71" s="282"/>
      <c r="R71" s="282"/>
      <c r="S71" s="294">
        <f t="shared" si="3"/>
        <v>0</v>
      </c>
      <c r="T71" s="282"/>
      <c r="U71" s="283"/>
      <c r="V71" s="297">
        <f t="shared" si="4"/>
        <v>0</v>
      </c>
      <c r="W71" s="278"/>
      <c r="X71" s="278"/>
    </row>
    <row r="72" spans="1:24" x14ac:dyDescent="0.35">
      <c r="A72" s="276"/>
      <c r="B72" s="277"/>
      <c r="C72" s="277"/>
      <c r="D72" s="277"/>
      <c r="E72" s="281"/>
      <c r="F72" s="281"/>
      <c r="G72" s="281"/>
      <c r="H72" s="281"/>
      <c r="I72" s="281"/>
      <c r="J72" s="281"/>
      <c r="K72" s="281"/>
      <c r="L72" s="281"/>
      <c r="M72" s="293">
        <f t="shared" si="1"/>
        <v>0</v>
      </c>
      <c r="N72" s="293">
        <f t="shared" si="2"/>
        <v>0</v>
      </c>
      <c r="O72" s="310">
        <f t="shared" si="0"/>
        <v>0</v>
      </c>
      <c r="P72" s="282"/>
      <c r="Q72" s="282"/>
      <c r="R72" s="282"/>
      <c r="S72" s="294">
        <f t="shared" si="3"/>
        <v>0</v>
      </c>
      <c r="T72" s="282"/>
      <c r="U72" s="283"/>
      <c r="V72" s="297">
        <f t="shared" si="4"/>
        <v>0</v>
      </c>
      <c r="W72" s="278"/>
      <c r="X72" s="278"/>
    </row>
    <row r="73" spans="1:24" x14ac:dyDescent="0.35">
      <c r="A73" s="276"/>
      <c r="B73" s="277"/>
      <c r="C73" s="277"/>
      <c r="D73" s="277"/>
      <c r="E73" s="281"/>
      <c r="F73" s="281"/>
      <c r="G73" s="281"/>
      <c r="H73" s="281"/>
      <c r="I73" s="281"/>
      <c r="J73" s="281"/>
      <c r="K73" s="281"/>
      <c r="L73" s="281"/>
      <c r="M73" s="293">
        <f t="shared" si="1"/>
        <v>0</v>
      </c>
      <c r="N73" s="293">
        <f t="shared" si="2"/>
        <v>0</v>
      </c>
      <c r="O73" s="310">
        <f t="shared" si="0"/>
        <v>0</v>
      </c>
      <c r="P73" s="282"/>
      <c r="Q73" s="282"/>
      <c r="R73" s="282"/>
      <c r="S73" s="294">
        <f t="shared" si="3"/>
        <v>0</v>
      </c>
      <c r="T73" s="282"/>
      <c r="U73" s="283"/>
      <c r="V73" s="297">
        <f t="shared" si="4"/>
        <v>0</v>
      </c>
      <c r="W73" s="278"/>
      <c r="X73" s="278"/>
    </row>
    <row r="74" spans="1:24" x14ac:dyDescent="0.35">
      <c r="A74" s="276"/>
      <c r="B74" s="277"/>
      <c r="C74" s="277"/>
      <c r="D74" s="277"/>
      <c r="E74" s="281"/>
      <c r="F74" s="281"/>
      <c r="G74" s="281"/>
      <c r="H74" s="281"/>
      <c r="I74" s="281"/>
      <c r="J74" s="281"/>
      <c r="K74" s="281"/>
      <c r="L74" s="281"/>
      <c r="M74" s="293">
        <f t="shared" si="1"/>
        <v>0</v>
      </c>
      <c r="N74" s="293">
        <f t="shared" si="2"/>
        <v>0</v>
      </c>
      <c r="O74" s="310">
        <f t="shared" si="0"/>
        <v>0</v>
      </c>
      <c r="P74" s="282"/>
      <c r="Q74" s="282"/>
      <c r="R74" s="282"/>
      <c r="S74" s="294">
        <f t="shared" si="3"/>
        <v>0</v>
      </c>
      <c r="T74" s="282"/>
      <c r="U74" s="283"/>
      <c r="V74" s="297">
        <f t="shared" si="4"/>
        <v>0</v>
      </c>
      <c r="W74" s="278"/>
      <c r="X74" s="278"/>
    </row>
    <row r="75" spans="1:24" x14ac:dyDescent="0.35">
      <c r="A75" s="276"/>
      <c r="B75" s="277"/>
      <c r="C75" s="277"/>
      <c r="D75" s="277"/>
      <c r="E75" s="281"/>
      <c r="F75" s="281"/>
      <c r="G75" s="281"/>
      <c r="H75" s="281"/>
      <c r="I75" s="281"/>
      <c r="J75" s="281"/>
      <c r="K75" s="281"/>
      <c r="L75" s="281"/>
      <c r="M75" s="293">
        <f t="shared" si="1"/>
        <v>0</v>
      </c>
      <c r="N75" s="293">
        <f t="shared" si="2"/>
        <v>0</v>
      </c>
      <c r="O75" s="310">
        <f t="shared" ref="O75:O85" si="5">M75+N75</f>
        <v>0</v>
      </c>
      <c r="P75" s="282"/>
      <c r="Q75" s="282"/>
      <c r="R75" s="282"/>
      <c r="S75" s="294">
        <f t="shared" si="3"/>
        <v>0</v>
      </c>
      <c r="T75" s="282"/>
      <c r="U75" s="283"/>
      <c r="V75" s="297">
        <f t="shared" si="4"/>
        <v>0</v>
      </c>
      <c r="W75" s="278"/>
      <c r="X75" s="278"/>
    </row>
    <row r="76" spans="1:24" x14ac:dyDescent="0.35">
      <c r="A76" s="276"/>
      <c r="B76" s="277"/>
      <c r="C76" s="277"/>
      <c r="D76" s="277"/>
      <c r="E76" s="281"/>
      <c r="F76" s="281"/>
      <c r="G76" s="281"/>
      <c r="H76" s="281"/>
      <c r="I76" s="281"/>
      <c r="J76" s="281"/>
      <c r="K76" s="281"/>
      <c r="L76" s="281"/>
      <c r="M76" s="293">
        <f t="shared" ref="M76:M85" si="6">E76+F76+G76</f>
        <v>0</v>
      </c>
      <c r="N76" s="293">
        <f t="shared" ref="N76:N85" si="7">I76+J76+K76</f>
        <v>0</v>
      </c>
      <c r="O76" s="310">
        <f t="shared" si="5"/>
        <v>0</v>
      </c>
      <c r="P76" s="282"/>
      <c r="Q76" s="282"/>
      <c r="R76" s="282"/>
      <c r="S76" s="294">
        <f t="shared" ref="S76:S85" si="8">P76+Q76</f>
        <v>0</v>
      </c>
      <c r="T76" s="282"/>
      <c r="U76" s="283"/>
      <c r="V76" s="297">
        <f t="shared" ref="V76:V85" si="9">T76+U76</f>
        <v>0</v>
      </c>
      <c r="W76" s="278"/>
      <c r="X76" s="278"/>
    </row>
    <row r="77" spans="1:24" x14ac:dyDescent="0.35">
      <c r="A77" s="276"/>
      <c r="B77" s="277"/>
      <c r="C77" s="277"/>
      <c r="D77" s="277"/>
      <c r="E77" s="281"/>
      <c r="F77" s="281"/>
      <c r="G77" s="281"/>
      <c r="H77" s="281"/>
      <c r="I77" s="281"/>
      <c r="J77" s="281"/>
      <c r="K77" s="281"/>
      <c r="L77" s="281"/>
      <c r="M77" s="293">
        <f t="shared" si="6"/>
        <v>0</v>
      </c>
      <c r="N77" s="293">
        <f t="shared" si="7"/>
        <v>0</v>
      </c>
      <c r="O77" s="310">
        <f t="shared" si="5"/>
        <v>0</v>
      </c>
      <c r="P77" s="282"/>
      <c r="Q77" s="282"/>
      <c r="R77" s="282"/>
      <c r="S77" s="294">
        <f t="shared" si="8"/>
        <v>0</v>
      </c>
      <c r="T77" s="282"/>
      <c r="U77" s="283"/>
      <c r="V77" s="297">
        <f t="shared" si="9"/>
        <v>0</v>
      </c>
      <c r="W77" s="278"/>
      <c r="X77" s="278"/>
    </row>
    <row r="78" spans="1:24" x14ac:dyDescent="0.35">
      <c r="A78" s="276"/>
      <c r="B78" s="277"/>
      <c r="C78" s="277"/>
      <c r="D78" s="277"/>
      <c r="E78" s="281"/>
      <c r="F78" s="281"/>
      <c r="G78" s="281"/>
      <c r="H78" s="281"/>
      <c r="I78" s="281"/>
      <c r="J78" s="281"/>
      <c r="K78" s="281"/>
      <c r="L78" s="281"/>
      <c r="M78" s="293">
        <f t="shared" si="6"/>
        <v>0</v>
      </c>
      <c r="N78" s="293">
        <f t="shared" si="7"/>
        <v>0</v>
      </c>
      <c r="O78" s="310">
        <f t="shared" si="5"/>
        <v>0</v>
      </c>
      <c r="P78" s="282"/>
      <c r="Q78" s="282"/>
      <c r="R78" s="282"/>
      <c r="S78" s="294">
        <f t="shared" si="8"/>
        <v>0</v>
      </c>
      <c r="T78" s="282"/>
      <c r="U78" s="283"/>
      <c r="V78" s="297">
        <f t="shared" si="9"/>
        <v>0</v>
      </c>
      <c r="W78" s="278"/>
      <c r="X78" s="278"/>
    </row>
    <row r="79" spans="1:24" x14ac:dyDescent="0.35">
      <c r="A79" s="276"/>
      <c r="B79" s="277"/>
      <c r="C79" s="277"/>
      <c r="D79" s="277"/>
      <c r="E79" s="281"/>
      <c r="F79" s="281"/>
      <c r="G79" s="281"/>
      <c r="H79" s="281"/>
      <c r="I79" s="281"/>
      <c r="J79" s="281"/>
      <c r="K79" s="281"/>
      <c r="L79" s="281"/>
      <c r="M79" s="293">
        <f t="shared" si="6"/>
        <v>0</v>
      </c>
      <c r="N79" s="293">
        <f t="shared" si="7"/>
        <v>0</v>
      </c>
      <c r="O79" s="310">
        <f t="shared" si="5"/>
        <v>0</v>
      </c>
      <c r="P79" s="282"/>
      <c r="Q79" s="282"/>
      <c r="R79" s="282"/>
      <c r="S79" s="294">
        <f t="shared" si="8"/>
        <v>0</v>
      </c>
      <c r="T79" s="282"/>
      <c r="U79" s="283"/>
      <c r="V79" s="297">
        <f t="shared" si="9"/>
        <v>0</v>
      </c>
      <c r="W79" s="278"/>
      <c r="X79" s="278"/>
    </row>
    <row r="80" spans="1:24" x14ac:dyDescent="0.35">
      <c r="A80" s="276"/>
      <c r="B80" s="277"/>
      <c r="C80" s="277"/>
      <c r="D80" s="277"/>
      <c r="E80" s="281"/>
      <c r="F80" s="281"/>
      <c r="G80" s="281"/>
      <c r="H80" s="281"/>
      <c r="I80" s="281"/>
      <c r="J80" s="281"/>
      <c r="K80" s="281"/>
      <c r="L80" s="281"/>
      <c r="M80" s="293">
        <f t="shared" si="6"/>
        <v>0</v>
      </c>
      <c r="N80" s="293">
        <f t="shared" si="7"/>
        <v>0</v>
      </c>
      <c r="O80" s="310">
        <f t="shared" si="5"/>
        <v>0</v>
      </c>
      <c r="P80" s="282"/>
      <c r="Q80" s="282"/>
      <c r="R80" s="282"/>
      <c r="S80" s="294">
        <f t="shared" si="8"/>
        <v>0</v>
      </c>
      <c r="T80" s="282"/>
      <c r="U80" s="283"/>
      <c r="V80" s="297">
        <f t="shared" si="9"/>
        <v>0</v>
      </c>
      <c r="W80" s="278"/>
      <c r="X80" s="278"/>
    </row>
    <row r="81" spans="1:24" x14ac:dyDescent="0.35">
      <c r="A81" s="276"/>
      <c r="B81" s="277"/>
      <c r="C81" s="277"/>
      <c r="D81" s="277"/>
      <c r="E81" s="281"/>
      <c r="F81" s="281"/>
      <c r="G81" s="281"/>
      <c r="H81" s="281"/>
      <c r="I81" s="281"/>
      <c r="J81" s="281"/>
      <c r="K81" s="281"/>
      <c r="L81" s="281"/>
      <c r="M81" s="293">
        <f t="shared" si="6"/>
        <v>0</v>
      </c>
      <c r="N81" s="293">
        <f t="shared" si="7"/>
        <v>0</v>
      </c>
      <c r="O81" s="310">
        <f t="shared" si="5"/>
        <v>0</v>
      </c>
      <c r="P81" s="282"/>
      <c r="Q81" s="282"/>
      <c r="R81" s="282"/>
      <c r="S81" s="294">
        <f t="shared" si="8"/>
        <v>0</v>
      </c>
      <c r="T81" s="282"/>
      <c r="U81" s="283"/>
      <c r="V81" s="297">
        <f t="shared" si="9"/>
        <v>0</v>
      </c>
      <c r="W81" s="278"/>
      <c r="X81" s="278"/>
    </row>
    <row r="82" spans="1:24" x14ac:dyDescent="0.35">
      <c r="A82" s="276"/>
      <c r="B82" s="277"/>
      <c r="C82" s="277"/>
      <c r="D82" s="277"/>
      <c r="E82" s="281"/>
      <c r="F82" s="281"/>
      <c r="G82" s="281"/>
      <c r="H82" s="281"/>
      <c r="I82" s="281"/>
      <c r="J82" s="281"/>
      <c r="K82" s="281"/>
      <c r="L82" s="281"/>
      <c r="M82" s="293">
        <f t="shared" si="6"/>
        <v>0</v>
      </c>
      <c r="N82" s="293">
        <f t="shared" si="7"/>
        <v>0</v>
      </c>
      <c r="O82" s="310">
        <f t="shared" si="5"/>
        <v>0</v>
      </c>
      <c r="P82" s="282"/>
      <c r="Q82" s="282"/>
      <c r="R82" s="282"/>
      <c r="S82" s="294">
        <f t="shared" si="8"/>
        <v>0</v>
      </c>
      <c r="T82" s="282"/>
      <c r="U82" s="283"/>
      <c r="V82" s="297">
        <f t="shared" si="9"/>
        <v>0</v>
      </c>
      <c r="W82" s="278"/>
      <c r="X82" s="278"/>
    </row>
    <row r="83" spans="1:24" x14ac:dyDescent="0.35">
      <c r="A83" s="276"/>
      <c r="B83" s="277"/>
      <c r="C83" s="277"/>
      <c r="D83" s="277"/>
      <c r="E83" s="281"/>
      <c r="F83" s="281"/>
      <c r="G83" s="281"/>
      <c r="H83" s="281"/>
      <c r="I83" s="281"/>
      <c r="J83" s="281"/>
      <c r="K83" s="281"/>
      <c r="L83" s="281"/>
      <c r="M83" s="293">
        <f t="shared" si="6"/>
        <v>0</v>
      </c>
      <c r="N83" s="293">
        <f t="shared" si="7"/>
        <v>0</v>
      </c>
      <c r="O83" s="310">
        <f t="shared" si="5"/>
        <v>0</v>
      </c>
      <c r="P83" s="282"/>
      <c r="Q83" s="282"/>
      <c r="R83" s="282"/>
      <c r="S83" s="294">
        <f t="shared" si="8"/>
        <v>0</v>
      </c>
      <c r="T83" s="282"/>
      <c r="U83" s="283"/>
      <c r="V83" s="297">
        <f t="shared" si="9"/>
        <v>0</v>
      </c>
      <c r="W83" s="278"/>
      <c r="X83" s="278"/>
    </row>
    <row r="84" spans="1:24" x14ac:dyDescent="0.35">
      <c r="A84" s="276"/>
      <c r="B84" s="277"/>
      <c r="C84" s="277"/>
      <c r="D84" s="277"/>
      <c r="E84" s="281"/>
      <c r="F84" s="281"/>
      <c r="G84" s="281"/>
      <c r="H84" s="281"/>
      <c r="I84" s="281"/>
      <c r="J84" s="281"/>
      <c r="K84" s="281"/>
      <c r="L84" s="281"/>
      <c r="M84" s="293">
        <f t="shared" si="6"/>
        <v>0</v>
      </c>
      <c r="N84" s="293">
        <f t="shared" si="7"/>
        <v>0</v>
      </c>
      <c r="O84" s="310">
        <f t="shared" si="5"/>
        <v>0</v>
      </c>
      <c r="P84" s="282"/>
      <c r="Q84" s="282"/>
      <c r="R84" s="282"/>
      <c r="S84" s="294">
        <f t="shared" si="8"/>
        <v>0</v>
      </c>
      <c r="T84" s="282"/>
      <c r="U84" s="283"/>
      <c r="V84" s="297">
        <f t="shared" si="9"/>
        <v>0</v>
      </c>
      <c r="W84" s="278"/>
      <c r="X84" s="278"/>
    </row>
    <row r="85" spans="1:24" x14ac:dyDescent="0.35">
      <c r="A85" s="276"/>
      <c r="B85" s="277"/>
      <c r="C85" s="277"/>
      <c r="D85" s="277"/>
      <c r="E85" s="281"/>
      <c r="F85" s="281"/>
      <c r="G85" s="281"/>
      <c r="H85" s="281"/>
      <c r="I85" s="281"/>
      <c r="J85" s="281"/>
      <c r="K85" s="281"/>
      <c r="L85" s="281"/>
      <c r="M85" s="293">
        <f t="shared" si="6"/>
        <v>0</v>
      </c>
      <c r="N85" s="293">
        <f t="shared" si="7"/>
        <v>0</v>
      </c>
      <c r="O85" s="310">
        <f t="shared" si="5"/>
        <v>0</v>
      </c>
      <c r="P85" s="282"/>
      <c r="Q85" s="282"/>
      <c r="R85" s="282"/>
      <c r="S85" s="294">
        <f t="shared" si="8"/>
        <v>0</v>
      </c>
      <c r="T85" s="282"/>
      <c r="U85" s="283"/>
      <c r="V85" s="297">
        <f t="shared" si="9"/>
        <v>0</v>
      </c>
      <c r="W85" s="278"/>
      <c r="X85" s="278"/>
    </row>
    <row r="86" spans="1:24" ht="15" thickBot="1" x14ac:dyDescent="0.4">
      <c r="A86" s="298"/>
      <c r="B86" s="299"/>
      <c r="C86" s="299"/>
      <c r="D86" s="299"/>
      <c r="E86" s="299"/>
      <c r="F86" s="299"/>
      <c r="G86" s="299"/>
      <c r="H86" s="299"/>
      <c r="I86" s="299"/>
      <c r="J86" s="299"/>
      <c r="K86" s="299"/>
      <c r="L86" s="299"/>
      <c r="M86" s="300">
        <f t="shared" ref="M86:U86" si="10">SUM(M11:M85)</f>
        <v>0</v>
      </c>
      <c r="N86" s="300">
        <f t="shared" si="10"/>
        <v>0</v>
      </c>
      <c r="O86" s="300">
        <f t="shared" si="10"/>
        <v>0</v>
      </c>
      <c r="P86" s="300">
        <f t="shared" si="10"/>
        <v>0</v>
      </c>
      <c r="Q86" s="300">
        <f t="shared" si="10"/>
        <v>0</v>
      </c>
      <c r="R86" s="300">
        <f t="shared" si="10"/>
        <v>0</v>
      </c>
      <c r="S86" s="300">
        <f t="shared" si="10"/>
        <v>0</v>
      </c>
      <c r="T86" s="300">
        <f t="shared" si="10"/>
        <v>0</v>
      </c>
      <c r="U86" s="300">
        <f t="shared" si="10"/>
        <v>0</v>
      </c>
      <c r="V86" s="300">
        <f>SUM(V11:V85)</f>
        <v>0</v>
      </c>
      <c r="W86" s="299"/>
      <c r="X86" s="299"/>
    </row>
  </sheetData>
  <sheetProtection algorithmName="SHA-512" hashValue="AZBoj/1nM8d28al200xBM31QIxKgXWyVzFoPv8Y1ys/NjB8x58q+VRBfThTqvJ/zz21DYkvm+58w6VEPzS4hKw==" saltValue="YaAxtSBUMaam2ZgqI6mfLA==" spinCount="100000" sheet="1" objects="1" scenarios="1"/>
  <mergeCells count="13">
    <mergeCell ref="T8:V8"/>
    <mergeCell ref="W8:X8"/>
    <mergeCell ref="P7:S7"/>
    <mergeCell ref="C8:D8"/>
    <mergeCell ref="E8:H8"/>
    <mergeCell ref="I8:L8"/>
    <mergeCell ref="M8:O8"/>
    <mergeCell ref="Q8:S8"/>
    <mergeCell ref="A7:B7"/>
    <mergeCell ref="C7:D7"/>
    <mergeCell ref="E7:O7"/>
    <mergeCell ref="T7:V7"/>
    <mergeCell ref="W7:X7"/>
  </mergeCells>
  <conditionalFormatting sqref="V11:X11 W12:X17">
    <cfRule type="expression" dxfId="7" priority="4">
      <formula>$N11-SUM(#REF!)&lt;&gt;0</formula>
    </cfRule>
  </conditionalFormatting>
  <conditionalFormatting sqref="W9:X9">
    <cfRule type="expression" dxfId="6" priority="3">
      <formula>$O9-SUM(#REF!)&lt;&gt;0</formula>
    </cfRule>
  </conditionalFormatting>
  <conditionalFormatting sqref="W8">
    <cfRule type="expression" dxfId="5" priority="2">
      <formula>$BK8-SUM(#REF!)&lt;&gt;0</formula>
    </cfRule>
  </conditionalFormatting>
  <conditionalFormatting sqref="V12:V85">
    <cfRule type="expression" dxfId="4" priority="1">
      <formula>$N12-SUM(#REF!)&lt;&gt;0</formula>
    </cfRule>
  </conditionalFormatting>
  <pageMargins left="0.70866141732283472" right="0.70866141732283472" top="0.74803149606299213" bottom="0.74803149606299213" header="0.31496062992125984" footer="0.31496062992125984"/>
  <pageSetup paperSize="8" scale="26"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D99EF31-5011-40BF-8BCD-27A179883502}">
          <x14:formula1>
            <xm:f>Developer!$A$4:$A$8</xm:f>
          </x14:formula1>
          <xm:sqref>B11:B85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DF519-E269-4321-91F9-589350DD8A80}">
  <sheetPr codeName="Sheet9">
    <pageSetUpPr fitToPage="1"/>
  </sheetPr>
  <dimension ref="A1:X86"/>
  <sheetViews>
    <sheetView view="pageBreakPreview" topLeftCell="A9" zoomScale="49" zoomScaleNormal="100" zoomScaleSheetLayoutView="85" workbookViewId="0">
      <selection activeCell="J3" sqref="J3"/>
    </sheetView>
  </sheetViews>
  <sheetFormatPr defaultRowHeight="14.5" x14ac:dyDescent="0.35"/>
  <cols>
    <col min="1" max="24" width="30.7265625" customWidth="1"/>
  </cols>
  <sheetData>
    <row r="1" spans="1:24" s="1" customFormat="1" ht="54" customHeight="1" x14ac:dyDescent="0.35">
      <c r="A1" s="154"/>
      <c r="B1" s="9"/>
      <c r="C1" s="10"/>
      <c r="D1" s="10"/>
      <c r="E1" s="237"/>
      <c r="F1" s="237"/>
      <c r="G1" s="237"/>
      <c r="H1" s="10"/>
      <c r="I1" s="10"/>
      <c r="J1" s="10"/>
      <c r="K1" s="10"/>
      <c r="L1" s="9"/>
      <c r="M1" s="11"/>
      <c r="N1" s="11"/>
      <c r="O1" s="11"/>
      <c r="P1" s="11"/>
      <c r="Q1" s="13"/>
      <c r="R1" s="13"/>
      <c r="S1" s="13"/>
      <c r="T1" s="13"/>
      <c r="U1" s="13"/>
      <c r="V1" s="13"/>
      <c r="W1" s="13"/>
      <c r="X1" s="13"/>
    </row>
    <row r="2" spans="1:24" s="1" customFormat="1" ht="54" customHeight="1" x14ac:dyDescent="0.35">
      <c r="A2" s="155"/>
      <c r="B2" s="15"/>
      <c r="C2" s="135"/>
      <c r="D2" s="135"/>
      <c r="E2" s="237"/>
      <c r="F2" s="237"/>
      <c r="G2" s="237"/>
      <c r="H2" s="135"/>
      <c r="I2" s="135"/>
      <c r="J2" s="135"/>
      <c r="K2" s="135"/>
      <c r="L2" s="15"/>
      <c r="M2" s="136"/>
      <c r="N2" s="136"/>
      <c r="O2" s="136"/>
      <c r="P2" s="136"/>
      <c r="Q2" s="137"/>
      <c r="R2" s="137"/>
      <c r="S2" s="137"/>
      <c r="T2" s="137"/>
      <c r="U2" s="137"/>
      <c r="V2" s="137"/>
      <c r="W2" s="137"/>
      <c r="X2" s="137"/>
    </row>
    <row r="3" spans="1:24" s="1" customFormat="1" ht="54" customHeight="1" x14ac:dyDescent="0.35">
      <c r="A3" s="155"/>
      <c r="B3" s="242"/>
      <c r="C3" s="255" t="s">
        <v>328</v>
      </c>
      <c r="D3" s="242"/>
      <c r="E3" s="242"/>
      <c r="F3" s="242"/>
      <c r="G3" s="242"/>
      <c r="H3" s="242"/>
      <c r="I3" s="242"/>
      <c r="J3" s="242"/>
      <c r="K3" s="242"/>
      <c r="L3" s="242"/>
      <c r="M3" s="242"/>
      <c r="N3" s="242"/>
      <c r="O3" s="242"/>
      <c r="P3" s="242"/>
      <c r="Q3" s="242"/>
      <c r="R3" s="19"/>
      <c r="S3" s="19"/>
      <c r="T3" s="19"/>
      <c r="U3" s="19"/>
      <c r="V3" s="19"/>
      <c r="W3" s="19"/>
      <c r="X3" s="19"/>
    </row>
    <row r="4" spans="1:24" s="1" customFormat="1" ht="54" customHeight="1" x14ac:dyDescent="0.35">
      <c r="A4" s="155"/>
      <c r="B4" s="15"/>
      <c r="C4" s="259" t="s">
        <v>268</v>
      </c>
      <c r="D4" s="250"/>
      <c r="E4" s="257"/>
      <c r="F4" s="266"/>
      <c r="G4" s="265"/>
      <c r="H4" s="265"/>
      <c r="I4" s="265"/>
      <c r="J4" s="261"/>
      <c r="K4" s="261"/>
      <c r="L4" s="261"/>
      <c r="M4" s="19"/>
      <c r="N4" s="19"/>
      <c r="O4" s="19"/>
      <c r="P4" s="19"/>
      <c r="Q4" s="19"/>
      <c r="R4" s="19"/>
      <c r="S4" s="19"/>
      <c r="T4" s="19"/>
      <c r="U4" s="19"/>
      <c r="V4" s="19"/>
      <c r="W4" s="21"/>
      <c r="X4" s="20"/>
    </row>
    <row r="5" spans="1:24" s="1" customFormat="1" ht="54" customHeight="1" x14ac:dyDescent="0.35">
      <c r="A5" s="155"/>
      <c r="B5" s="15"/>
      <c r="C5" s="15"/>
      <c r="D5" s="15"/>
      <c r="E5" s="23"/>
      <c r="F5" s="243"/>
      <c r="G5" s="243"/>
      <c r="H5" s="243"/>
      <c r="I5" s="243"/>
      <c r="J5" s="243"/>
      <c r="K5" s="243"/>
      <c r="L5" s="243"/>
      <c r="M5" s="19"/>
      <c r="N5" s="19"/>
      <c r="O5" s="19"/>
      <c r="P5" s="19"/>
      <c r="Q5" s="19"/>
      <c r="R5" s="19"/>
      <c r="S5" s="19"/>
      <c r="T5" s="19"/>
      <c r="U5" s="19"/>
      <c r="V5" s="19"/>
      <c r="W5" s="21"/>
      <c r="X5" s="20"/>
    </row>
    <row r="6" spans="1:24" s="1" customFormat="1" ht="54" customHeight="1" thickBot="1" x14ac:dyDescent="0.4">
      <c r="A6" s="149"/>
      <c r="B6" s="150"/>
      <c r="C6" s="150"/>
      <c r="D6" s="150"/>
      <c r="E6" s="150"/>
      <c r="F6" s="150"/>
      <c r="G6" s="150"/>
      <c r="H6" s="150"/>
      <c r="I6" s="150"/>
      <c r="J6" s="150"/>
      <c r="K6" s="150"/>
      <c r="L6" s="150"/>
      <c r="M6" s="151"/>
      <c r="N6" s="151"/>
      <c r="O6" s="151"/>
      <c r="P6" s="151"/>
      <c r="Q6" s="151"/>
      <c r="R6" s="151"/>
      <c r="S6" s="151"/>
      <c r="T6" s="151"/>
      <c r="U6" s="151"/>
      <c r="V6" s="151"/>
      <c r="W6" s="153"/>
      <c r="X6" s="201"/>
    </row>
    <row r="7" spans="1:24" ht="54.75" customHeight="1" thickBot="1" x14ac:dyDescent="0.4">
      <c r="A7" s="411" t="s">
        <v>140</v>
      </c>
      <c r="B7" s="412"/>
      <c r="C7" s="428" t="s">
        <v>270</v>
      </c>
      <c r="D7" s="429"/>
      <c r="E7" s="433" t="s">
        <v>271</v>
      </c>
      <c r="F7" s="434"/>
      <c r="G7" s="434"/>
      <c r="H7" s="434"/>
      <c r="I7" s="434"/>
      <c r="J7" s="434"/>
      <c r="K7" s="434"/>
      <c r="L7" s="434"/>
      <c r="M7" s="434"/>
      <c r="N7" s="434"/>
      <c r="O7" s="435"/>
      <c r="P7" s="394" t="s">
        <v>146</v>
      </c>
      <c r="Q7" s="395"/>
      <c r="R7" s="395"/>
      <c r="S7" s="396"/>
      <c r="T7" s="430" t="s">
        <v>272</v>
      </c>
      <c r="U7" s="431"/>
      <c r="V7" s="432"/>
      <c r="W7" s="436" t="s">
        <v>273</v>
      </c>
      <c r="X7" s="437"/>
    </row>
    <row r="8" spans="1:24" s="26" customFormat="1" ht="75" customHeight="1" thickBot="1" x14ac:dyDescent="0.5">
      <c r="A8" s="202" t="s">
        <v>149</v>
      </c>
      <c r="B8" s="203" t="s">
        <v>150</v>
      </c>
      <c r="C8" s="416" t="s">
        <v>274</v>
      </c>
      <c r="D8" s="417"/>
      <c r="E8" s="402" t="s">
        <v>275</v>
      </c>
      <c r="F8" s="403"/>
      <c r="G8" s="403"/>
      <c r="H8" s="404"/>
      <c r="I8" s="402" t="s">
        <v>324</v>
      </c>
      <c r="J8" s="403"/>
      <c r="K8" s="403"/>
      <c r="L8" s="404"/>
      <c r="M8" s="402" t="s">
        <v>277</v>
      </c>
      <c r="N8" s="403"/>
      <c r="O8" s="404"/>
      <c r="P8" s="230" t="s">
        <v>278</v>
      </c>
      <c r="Q8" s="397" t="s">
        <v>159</v>
      </c>
      <c r="R8" s="398"/>
      <c r="S8" s="399"/>
      <c r="T8" s="392" t="s">
        <v>160</v>
      </c>
      <c r="U8" s="392"/>
      <c r="V8" s="393"/>
      <c r="W8" s="390" t="s">
        <v>161</v>
      </c>
      <c r="X8" s="438"/>
    </row>
    <row r="9" spans="1:24" s="27" customFormat="1" ht="275.25" customHeight="1" thickBot="1" x14ac:dyDescent="0.4">
      <c r="A9" s="204" t="s">
        <v>162</v>
      </c>
      <c r="B9" s="205" t="s">
        <v>163</v>
      </c>
      <c r="C9" s="238" t="s">
        <v>279</v>
      </c>
      <c r="D9" s="239" t="s">
        <v>280</v>
      </c>
      <c r="E9" s="206" t="s">
        <v>281</v>
      </c>
      <c r="F9" s="207" t="s">
        <v>282</v>
      </c>
      <c r="G9" s="207" t="s">
        <v>283</v>
      </c>
      <c r="H9" s="234" t="s">
        <v>284</v>
      </c>
      <c r="I9" s="235" t="s">
        <v>285</v>
      </c>
      <c r="J9" s="208" t="s">
        <v>286</v>
      </c>
      <c r="K9" s="208" t="s">
        <v>287</v>
      </c>
      <c r="L9" s="234" t="s">
        <v>288</v>
      </c>
      <c r="M9" s="233" t="s">
        <v>289</v>
      </c>
      <c r="N9" s="209" t="s">
        <v>325</v>
      </c>
      <c r="O9" s="218" t="s">
        <v>291</v>
      </c>
      <c r="P9" s="210" t="s">
        <v>292</v>
      </c>
      <c r="Q9" s="211" t="s">
        <v>293</v>
      </c>
      <c r="R9" s="211" t="s">
        <v>294</v>
      </c>
      <c r="S9" s="219" t="s">
        <v>326</v>
      </c>
      <c r="T9" s="212" t="s">
        <v>296</v>
      </c>
      <c r="U9" s="231" t="s">
        <v>327</v>
      </c>
      <c r="V9" s="232" t="s">
        <v>298</v>
      </c>
      <c r="W9" s="215" t="s">
        <v>299</v>
      </c>
      <c r="X9" s="305" t="s">
        <v>300</v>
      </c>
    </row>
    <row r="10" spans="1:24" s="216" customFormat="1" ht="102.65" customHeight="1" x14ac:dyDescent="0.35">
      <c r="A10" s="217" t="s">
        <v>301</v>
      </c>
      <c r="B10" s="217" t="s">
        <v>302</v>
      </c>
      <c r="C10" s="217" t="s">
        <v>303</v>
      </c>
      <c r="D10" s="217" t="s">
        <v>304</v>
      </c>
      <c r="E10" s="217" t="s">
        <v>305</v>
      </c>
      <c r="F10" s="217" t="s">
        <v>306</v>
      </c>
      <c r="G10" s="217" t="s">
        <v>307</v>
      </c>
      <c r="H10" s="217" t="s">
        <v>308</v>
      </c>
      <c r="I10" s="217" t="s">
        <v>309</v>
      </c>
      <c r="J10" s="217" t="s">
        <v>310</v>
      </c>
      <c r="K10" s="217" t="s">
        <v>311</v>
      </c>
      <c r="L10" s="217" t="s">
        <v>312</v>
      </c>
      <c r="M10" s="217" t="s">
        <v>313</v>
      </c>
      <c r="N10" s="217" t="s">
        <v>314</v>
      </c>
      <c r="O10" s="217" t="s">
        <v>315</v>
      </c>
      <c r="P10" s="217" t="s">
        <v>316</v>
      </c>
      <c r="Q10" s="217" t="s">
        <v>317</v>
      </c>
      <c r="R10" s="217" t="s">
        <v>318</v>
      </c>
      <c r="S10" s="217" t="s">
        <v>319</v>
      </c>
      <c r="T10" s="217" t="s">
        <v>320</v>
      </c>
      <c r="U10" s="217" t="s">
        <v>321</v>
      </c>
      <c r="V10" s="217" t="s">
        <v>322</v>
      </c>
      <c r="W10" s="217" t="str">
        <f>'2. Instruction Sheet '!D106</f>
        <v xml:space="preserve">Insert the planned date when each MNO will have the services ready to be provided. </v>
      </c>
      <c r="X10" s="217" t="str">
        <f>'2. Instruction Sheet '!D107</f>
        <v xml:space="preserve">Insert the planned date when the solution will be ready and available to the regional community to use. </v>
      </c>
    </row>
    <row r="11" spans="1:24" x14ac:dyDescent="0.35">
      <c r="A11" s="276"/>
      <c r="B11" s="277"/>
      <c r="C11" s="277"/>
      <c r="D11" s="277"/>
      <c r="E11" s="281"/>
      <c r="F11" s="281"/>
      <c r="G11" s="281"/>
      <c r="H11" s="281"/>
      <c r="I11" s="281"/>
      <c r="J11" s="281"/>
      <c r="K11" s="281"/>
      <c r="L11" s="281"/>
      <c r="M11" s="293">
        <f>E11+F11+G11</f>
        <v>0</v>
      </c>
      <c r="N11" s="293">
        <f>I11+J11+K11</f>
        <v>0</v>
      </c>
      <c r="O11" s="310">
        <f t="shared" ref="O11:O74" si="0">M11+N11</f>
        <v>0</v>
      </c>
      <c r="P11" s="282"/>
      <c r="Q11" s="282"/>
      <c r="R11" s="282"/>
      <c r="S11" s="294" t="e">
        <f>P11+Q11+#REF!</f>
        <v>#REF!</v>
      </c>
      <c r="T11" s="282"/>
      <c r="U11" s="283"/>
      <c r="V11" s="297">
        <f>T11+U11</f>
        <v>0</v>
      </c>
      <c r="W11" s="284"/>
      <c r="X11" s="284"/>
    </row>
    <row r="12" spans="1:24" x14ac:dyDescent="0.35">
      <c r="A12" s="276"/>
      <c r="B12" s="277"/>
      <c r="C12" s="277"/>
      <c r="D12" s="277"/>
      <c r="E12" s="281"/>
      <c r="F12" s="281"/>
      <c r="G12" s="281"/>
      <c r="H12" s="281"/>
      <c r="I12" s="281"/>
      <c r="J12" s="281"/>
      <c r="K12" s="281"/>
      <c r="L12" s="281"/>
      <c r="M12" s="293">
        <f t="shared" ref="M12:M75" si="1">E12+F12+G12</f>
        <v>0</v>
      </c>
      <c r="N12" s="293">
        <f t="shared" ref="N12:N75" si="2">I12+J12+K12</f>
        <v>0</v>
      </c>
      <c r="O12" s="310">
        <f t="shared" si="0"/>
        <v>0</v>
      </c>
      <c r="P12" s="282"/>
      <c r="Q12" s="282"/>
      <c r="R12" s="282"/>
      <c r="S12" s="294" t="e">
        <f>P12+Q12+#REF!</f>
        <v>#REF!</v>
      </c>
      <c r="T12" s="282"/>
      <c r="U12" s="283"/>
      <c r="V12" s="297">
        <f t="shared" ref="V12:V75" si="3">T12+U12</f>
        <v>0</v>
      </c>
      <c r="W12" s="284"/>
      <c r="X12" s="284"/>
    </row>
    <row r="13" spans="1:24" x14ac:dyDescent="0.35">
      <c r="A13" s="276"/>
      <c r="B13" s="277"/>
      <c r="C13" s="277"/>
      <c r="D13" s="277"/>
      <c r="E13" s="281"/>
      <c r="F13" s="281"/>
      <c r="G13" s="281"/>
      <c r="H13" s="281"/>
      <c r="I13" s="281"/>
      <c r="J13" s="281"/>
      <c r="K13" s="281"/>
      <c r="L13" s="281"/>
      <c r="M13" s="293">
        <f t="shared" si="1"/>
        <v>0</v>
      </c>
      <c r="N13" s="293">
        <f t="shared" si="2"/>
        <v>0</v>
      </c>
      <c r="O13" s="310">
        <f t="shared" si="0"/>
        <v>0</v>
      </c>
      <c r="P13" s="282"/>
      <c r="Q13" s="282"/>
      <c r="R13" s="282"/>
      <c r="S13" s="294" t="e">
        <f>P13+Q13+#REF!</f>
        <v>#REF!</v>
      </c>
      <c r="T13" s="282"/>
      <c r="U13" s="283"/>
      <c r="V13" s="297">
        <f t="shared" si="3"/>
        <v>0</v>
      </c>
      <c r="W13" s="284"/>
      <c r="X13" s="284"/>
    </row>
    <row r="14" spans="1:24" x14ac:dyDescent="0.35">
      <c r="A14" s="276"/>
      <c r="B14" s="277"/>
      <c r="C14" s="277"/>
      <c r="D14" s="277"/>
      <c r="E14" s="281"/>
      <c r="F14" s="281"/>
      <c r="G14" s="281"/>
      <c r="H14" s="281"/>
      <c r="I14" s="281"/>
      <c r="J14" s="281"/>
      <c r="K14" s="281"/>
      <c r="L14" s="281"/>
      <c r="M14" s="293">
        <f t="shared" si="1"/>
        <v>0</v>
      </c>
      <c r="N14" s="293">
        <f t="shared" si="2"/>
        <v>0</v>
      </c>
      <c r="O14" s="310">
        <f t="shared" si="0"/>
        <v>0</v>
      </c>
      <c r="P14" s="282"/>
      <c r="Q14" s="282"/>
      <c r="R14" s="282"/>
      <c r="S14" s="294" t="e">
        <f>P14+Q14+#REF!</f>
        <v>#REF!</v>
      </c>
      <c r="T14" s="282"/>
      <c r="U14" s="283"/>
      <c r="V14" s="297">
        <f t="shared" si="3"/>
        <v>0</v>
      </c>
      <c r="W14" s="284"/>
      <c r="X14" s="284"/>
    </row>
    <row r="15" spans="1:24" x14ac:dyDescent="0.35">
      <c r="A15" s="276"/>
      <c r="B15" s="277"/>
      <c r="C15" s="277"/>
      <c r="D15" s="277"/>
      <c r="E15" s="281"/>
      <c r="F15" s="281"/>
      <c r="G15" s="281"/>
      <c r="H15" s="281"/>
      <c r="I15" s="281"/>
      <c r="J15" s="281"/>
      <c r="K15" s="281"/>
      <c r="L15" s="281"/>
      <c r="M15" s="293">
        <f t="shared" si="1"/>
        <v>0</v>
      </c>
      <c r="N15" s="293">
        <f t="shared" si="2"/>
        <v>0</v>
      </c>
      <c r="O15" s="310">
        <f t="shared" si="0"/>
        <v>0</v>
      </c>
      <c r="P15" s="282"/>
      <c r="Q15" s="282"/>
      <c r="R15" s="282"/>
      <c r="S15" s="294" t="e">
        <f>P15+Q15+#REF!</f>
        <v>#REF!</v>
      </c>
      <c r="T15" s="282"/>
      <c r="U15" s="283"/>
      <c r="V15" s="297">
        <f t="shared" si="3"/>
        <v>0</v>
      </c>
      <c r="W15" s="284"/>
      <c r="X15" s="284"/>
    </row>
    <row r="16" spans="1:24" x14ac:dyDescent="0.35">
      <c r="A16" s="276"/>
      <c r="B16" s="277"/>
      <c r="C16" s="277"/>
      <c r="D16" s="277"/>
      <c r="E16" s="281"/>
      <c r="F16" s="281"/>
      <c r="G16" s="281"/>
      <c r="H16" s="281"/>
      <c r="I16" s="281"/>
      <c r="J16" s="281"/>
      <c r="K16" s="281"/>
      <c r="L16" s="281"/>
      <c r="M16" s="293">
        <f t="shared" si="1"/>
        <v>0</v>
      </c>
      <c r="N16" s="293">
        <f t="shared" si="2"/>
        <v>0</v>
      </c>
      <c r="O16" s="310">
        <f t="shared" si="0"/>
        <v>0</v>
      </c>
      <c r="P16" s="282"/>
      <c r="Q16" s="282"/>
      <c r="R16" s="282"/>
      <c r="S16" s="294" t="e">
        <f>P16+Q16+#REF!</f>
        <v>#REF!</v>
      </c>
      <c r="T16" s="282"/>
      <c r="U16" s="283"/>
      <c r="V16" s="297">
        <f t="shared" si="3"/>
        <v>0</v>
      </c>
      <c r="W16" s="284"/>
      <c r="X16" s="284"/>
    </row>
    <row r="17" spans="1:24" x14ac:dyDescent="0.35">
      <c r="A17" s="276"/>
      <c r="B17" s="277"/>
      <c r="C17" s="277"/>
      <c r="D17" s="277"/>
      <c r="E17" s="281"/>
      <c r="F17" s="281"/>
      <c r="G17" s="281"/>
      <c r="H17" s="281"/>
      <c r="I17" s="281"/>
      <c r="J17" s="281"/>
      <c r="K17" s="281"/>
      <c r="L17" s="281"/>
      <c r="M17" s="293">
        <f t="shared" si="1"/>
        <v>0</v>
      </c>
      <c r="N17" s="293">
        <f t="shared" si="2"/>
        <v>0</v>
      </c>
      <c r="O17" s="310">
        <f t="shared" si="0"/>
        <v>0</v>
      </c>
      <c r="P17" s="282"/>
      <c r="Q17" s="282"/>
      <c r="R17" s="282"/>
      <c r="S17" s="294" t="e">
        <f>P17+Q17+#REF!</f>
        <v>#REF!</v>
      </c>
      <c r="T17" s="282"/>
      <c r="U17" s="283"/>
      <c r="V17" s="297">
        <f t="shared" si="3"/>
        <v>0</v>
      </c>
      <c r="W17" s="284"/>
      <c r="X17" s="284"/>
    </row>
    <row r="18" spans="1:24" x14ac:dyDescent="0.35">
      <c r="A18" s="276"/>
      <c r="B18" s="277"/>
      <c r="C18" s="277"/>
      <c r="D18" s="277"/>
      <c r="E18" s="281"/>
      <c r="F18" s="281"/>
      <c r="G18" s="281"/>
      <c r="H18" s="281"/>
      <c r="I18" s="281"/>
      <c r="J18" s="281"/>
      <c r="K18" s="281"/>
      <c r="L18" s="281"/>
      <c r="M18" s="293">
        <f t="shared" si="1"/>
        <v>0</v>
      </c>
      <c r="N18" s="293">
        <f t="shared" si="2"/>
        <v>0</v>
      </c>
      <c r="O18" s="310">
        <f t="shared" si="0"/>
        <v>0</v>
      </c>
      <c r="P18" s="282"/>
      <c r="Q18" s="282"/>
      <c r="R18" s="282"/>
      <c r="S18" s="294" t="e">
        <f>P18+Q18+#REF!</f>
        <v>#REF!</v>
      </c>
      <c r="T18" s="282"/>
      <c r="U18" s="283"/>
      <c r="V18" s="297">
        <f t="shared" si="3"/>
        <v>0</v>
      </c>
      <c r="W18" s="278"/>
      <c r="X18" s="278"/>
    </row>
    <row r="19" spans="1:24" x14ac:dyDescent="0.35">
      <c r="A19" s="276"/>
      <c r="B19" s="277"/>
      <c r="C19" s="277"/>
      <c r="D19" s="277"/>
      <c r="E19" s="281"/>
      <c r="F19" s="281"/>
      <c r="G19" s="281"/>
      <c r="H19" s="281"/>
      <c r="I19" s="281"/>
      <c r="J19" s="281"/>
      <c r="K19" s="281"/>
      <c r="L19" s="281"/>
      <c r="M19" s="293">
        <f t="shared" si="1"/>
        <v>0</v>
      </c>
      <c r="N19" s="293">
        <f t="shared" si="2"/>
        <v>0</v>
      </c>
      <c r="O19" s="310">
        <f t="shared" si="0"/>
        <v>0</v>
      </c>
      <c r="P19" s="282"/>
      <c r="Q19" s="282"/>
      <c r="R19" s="282"/>
      <c r="S19" s="294" t="e">
        <f>P19+Q19+#REF!</f>
        <v>#REF!</v>
      </c>
      <c r="T19" s="282"/>
      <c r="U19" s="283"/>
      <c r="V19" s="297">
        <f t="shared" si="3"/>
        <v>0</v>
      </c>
      <c r="W19" s="278"/>
      <c r="X19" s="278"/>
    </row>
    <row r="20" spans="1:24" x14ac:dyDescent="0.35">
      <c r="A20" s="276"/>
      <c r="B20" s="277"/>
      <c r="C20" s="277"/>
      <c r="D20" s="277"/>
      <c r="E20" s="281"/>
      <c r="F20" s="281"/>
      <c r="G20" s="281"/>
      <c r="H20" s="281"/>
      <c r="I20" s="281"/>
      <c r="J20" s="281"/>
      <c r="K20" s="281"/>
      <c r="L20" s="281"/>
      <c r="M20" s="293">
        <f t="shared" si="1"/>
        <v>0</v>
      </c>
      <c r="N20" s="293">
        <f t="shared" si="2"/>
        <v>0</v>
      </c>
      <c r="O20" s="310">
        <f t="shared" si="0"/>
        <v>0</v>
      </c>
      <c r="P20" s="282"/>
      <c r="Q20" s="282"/>
      <c r="R20" s="282"/>
      <c r="S20" s="294" t="e">
        <f>P20+Q20+#REF!</f>
        <v>#REF!</v>
      </c>
      <c r="T20" s="282"/>
      <c r="U20" s="283"/>
      <c r="V20" s="297">
        <f t="shared" si="3"/>
        <v>0</v>
      </c>
      <c r="W20" s="278"/>
      <c r="X20" s="278"/>
    </row>
    <row r="21" spans="1:24" x14ac:dyDescent="0.35">
      <c r="A21" s="276"/>
      <c r="B21" s="277"/>
      <c r="C21" s="277"/>
      <c r="D21" s="277"/>
      <c r="E21" s="281"/>
      <c r="F21" s="281"/>
      <c r="G21" s="281"/>
      <c r="H21" s="281"/>
      <c r="I21" s="281"/>
      <c r="J21" s="281"/>
      <c r="K21" s="281"/>
      <c r="L21" s="281"/>
      <c r="M21" s="293">
        <f t="shared" si="1"/>
        <v>0</v>
      </c>
      <c r="N21" s="293">
        <f t="shared" si="2"/>
        <v>0</v>
      </c>
      <c r="O21" s="310">
        <f t="shared" si="0"/>
        <v>0</v>
      </c>
      <c r="P21" s="282"/>
      <c r="Q21" s="282"/>
      <c r="R21" s="282"/>
      <c r="S21" s="294" t="e">
        <f>P21+Q21+#REF!</f>
        <v>#REF!</v>
      </c>
      <c r="T21" s="282"/>
      <c r="U21" s="283"/>
      <c r="V21" s="297">
        <f t="shared" si="3"/>
        <v>0</v>
      </c>
      <c r="W21" s="278"/>
      <c r="X21" s="278"/>
    </row>
    <row r="22" spans="1:24" x14ac:dyDescent="0.35">
      <c r="A22" s="276"/>
      <c r="B22" s="277"/>
      <c r="C22" s="277"/>
      <c r="D22" s="277"/>
      <c r="E22" s="281"/>
      <c r="F22" s="281"/>
      <c r="G22" s="281"/>
      <c r="H22" s="281"/>
      <c r="I22" s="281"/>
      <c r="J22" s="281"/>
      <c r="K22" s="281"/>
      <c r="L22" s="281"/>
      <c r="M22" s="293">
        <f t="shared" si="1"/>
        <v>0</v>
      </c>
      <c r="N22" s="293">
        <f t="shared" si="2"/>
        <v>0</v>
      </c>
      <c r="O22" s="310">
        <f t="shared" si="0"/>
        <v>0</v>
      </c>
      <c r="P22" s="282"/>
      <c r="Q22" s="282"/>
      <c r="R22" s="282"/>
      <c r="S22" s="294" t="e">
        <f>P22+Q22+#REF!</f>
        <v>#REF!</v>
      </c>
      <c r="T22" s="282"/>
      <c r="U22" s="283"/>
      <c r="V22" s="297">
        <f t="shared" si="3"/>
        <v>0</v>
      </c>
      <c r="W22" s="278"/>
      <c r="X22" s="278"/>
    </row>
    <row r="23" spans="1:24" x14ac:dyDescent="0.35">
      <c r="A23" s="276"/>
      <c r="B23" s="277"/>
      <c r="C23" s="277"/>
      <c r="D23" s="277"/>
      <c r="E23" s="281"/>
      <c r="F23" s="281"/>
      <c r="G23" s="281"/>
      <c r="H23" s="281"/>
      <c r="I23" s="281"/>
      <c r="J23" s="281"/>
      <c r="K23" s="281"/>
      <c r="L23" s="281"/>
      <c r="M23" s="293">
        <f t="shared" si="1"/>
        <v>0</v>
      </c>
      <c r="N23" s="293">
        <f t="shared" si="2"/>
        <v>0</v>
      </c>
      <c r="O23" s="310">
        <f t="shared" si="0"/>
        <v>0</v>
      </c>
      <c r="P23" s="282"/>
      <c r="Q23" s="282"/>
      <c r="R23" s="282"/>
      <c r="S23" s="294" t="e">
        <f>P23+Q23+#REF!</f>
        <v>#REF!</v>
      </c>
      <c r="T23" s="282"/>
      <c r="U23" s="283"/>
      <c r="V23" s="297">
        <f t="shared" si="3"/>
        <v>0</v>
      </c>
      <c r="W23" s="278"/>
      <c r="X23" s="278"/>
    </row>
    <row r="24" spans="1:24" x14ac:dyDescent="0.35">
      <c r="A24" s="276"/>
      <c r="B24" s="277"/>
      <c r="C24" s="277"/>
      <c r="D24" s="277"/>
      <c r="E24" s="281"/>
      <c r="F24" s="281"/>
      <c r="G24" s="281"/>
      <c r="H24" s="281"/>
      <c r="I24" s="281"/>
      <c r="J24" s="281"/>
      <c r="K24" s="281"/>
      <c r="L24" s="281"/>
      <c r="M24" s="293">
        <f t="shared" si="1"/>
        <v>0</v>
      </c>
      <c r="N24" s="293">
        <f t="shared" si="2"/>
        <v>0</v>
      </c>
      <c r="O24" s="310">
        <f t="shared" si="0"/>
        <v>0</v>
      </c>
      <c r="P24" s="282"/>
      <c r="Q24" s="282"/>
      <c r="R24" s="282"/>
      <c r="S24" s="294" t="e">
        <f>P24+Q24+#REF!</f>
        <v>#REF!</v>
      </c>
      <c r="T24" s="282"/>
      <c r="U24" s="283"/>
      <c r="V24" s="297">
        <f t="shared" si="3"/>
        <v>0</v>
      </c>
      <c r="W24" s="278"/>
      <c r="X24" s="278"/>
    </row>
    <row r="25" spans="1:24" x14ac:dyDescent="0.35">
      <c r="A25" s="276"/>
      <c r="B25" s="277"/>
      <c r="C25" s="277"/>
      <c r="D25" s="277"/>
      <c r="E25" s="281"/>
      <c r="F25" s="281"/>
      <c r="G25" s="281"/>
      <c r="H25" s="281"/>
      <c r="I25" s="281"/>
      <c r="J25" s="281"/>
      <c r="K25" s="281"/>
      <c r="L25" s="281"/>
      <c r="M25" s="293">
        <f t="shared" si="1"/>
        <v>0</v>
      </c>
      <c r="N25" s="293">
        <f t="shared" si="2"/>
        <v>0</v>
      </c>
      <c r="O25" s="310">
        <f t="shared" si="0"/>
        <v>0</v>
      </c>
      <c r="P25" s="282"/>
      <c r="Q25" s="282"/>
      <c r="R25" s="282"/>
      <c r="S25" s="294" t="e">
        <f>P25+Q25+#REF!</f>
        <v>#REF!</v>
      </c>
      <c r="T25" s="282"/>
      <c r="U25" s="283"/>
      <c r="V25" s="297">
        <f t="shared" si="3"/>
        <v>0</v>
      </c>
      <c r="W25" s="278"/>
      <c r="X25" s="278"/>
    </row>
    <row r="26" spans="1:24" x14ac:dyDescent="0.35">
      <c r="A26" s="276"/>
      <c r="B26" s="277"/>
      <c r="C26" s="277"/>
      <c r="D26" s="277"/>
      <c r="E26" s="281"/>
      <c r="F26" s="281"/>
      <c r="G26" s="281"/>
      <c r="H26" s="281"/>
      <c r="I26" s="281"/>
      <c r="J26" s="281"/>
      <c r="K26" s="281"/>
      <c r="L26" s="281"/>
      <c r="M26" s="293">
        <f t="shared" si="1"/>
        <v>0</v>
      </c>
      <c r="N26" s="293">
        <f t="shared" si="2"/>
        <v>0</v>
      </c>
      <c r="O26" s="310">
        <f t="shared" si="0"/>
        <v>0</v>
      </c>
      <c r="P26" s="282"/>
      <c r="Q26" s="282"/>
      <c r="R26" s="282"/>
      <c r="S26" s="294" t="e">
        <f>P26+Q26+#REF!</f>
        <v>#REF!</v>
      </c>
      <c r="T26" s="282"/>
      <c r="U26" s="283"/>
      <c r="V26" s="297">
        <f t="shared" si="3"/>
        <v>0</v>
      </c>
      <c r="W26" s="278"/>
      <c r="X26" s="278"/>
    </row>
    <row r="27" spans="1:24" x14ac:dyDescent="0.35">
      <c r="A27" s="276"/>
      <c r="B27" s="277"/>
      <c r="C27" s="277"/>
      <c r="D27" s="277"/>
      <c r="E27" s="281"/>
      <c r="F27" s="281"/>
      <c r="G27" s="281"/>
      <c r="H27" s="281"/>
      <c r="I27" s="281"/>
      <c r="J27" s="281"/>
      <c r="K27" s="281"/>
      <c r="L27" s="281"/>
      <c r="M27" s="293">
        <f t="shared" si="1"/>
        <v>0</v>
      </c>
      <c r="N27" s="293">
        <f t="shared" si="2"/>
        <v>0</v>
      </c>
      <c r="O27" s="310">
        <f t="shared" si="0"/>
        <v>0</v>
      </c>
      <c r="P27" s="282"/>
      <c r="Q27" s="282"/>
      <c r="R27" s="282"/>
      <c r="S27" s="294" t="e">
        <f>P27+Q27+#REF!</f>
        <v>#REF!</v>
      </c>
      <c r="T27" s="282"/>
      <c r="U27" s="283"/>
      <c r="V27" s="297">
        <f t="shared" si="3"/>
        <v>0</v>
      </c>
      <c r="W27" s="278"/>
      <c r="X27" s="278"/>
    </row>
    <row r="28" spans="1:24" x14ac:dyDescent="0.35">
      <c r="A28" s="276"/>
      <c r="B28" s="277"/>
      <c r="C28" s="277"/>
      <c r="D28" s="277"/>
      <c r="E28" s="281"/>
      <c r="F28" s="281"/>
      <c r="G28" s="281"/>
      <c r="H28" s="281"/>
      <c r="I28" s="281"/>
      <c r="J28" s="281"/>
      <c r="K28" s="281"/>
      <c r="L28" s="281"/>
      <c r="M28" s="293">
        <f t="shared" si="1"/>
        <v>0</v>
      </c>
      <c r="N28" s="293">
        <f t="shared" si="2"/>
        <v>0</v>
      </c>
      <c r="O28" s="310">
        <f t="shared" si="0"/>
        <v>0</v>
      </c>
      <c r="P28" s="282"/>
      <c r="Q28" s="282"/>
      <c r="R28" s="282"/>
      <c r="S28" s="294" t="e">
        <f>P28+Q28+#REF!</f>
        <v>#REF!</v>
      </c>
      <c r="T28" s="282"/>
      <c r="U28" s="283"/>
      <c r="V28" s="297">
        <f t="shared" si="3"/>
        <v>0</v>
      </c>
      <c r="W28" s="278"/>
      <c r="X28" s="278"/>
    </row>
    <row r="29" spans="1:24" x14ac:dyDescent="0.35">
      <c r="A29" s="276"/>
      <c r="B29" s="277"/>
      <c r="C29" s="277"/>
      <c r="D29" s="277"/>
      <c r="E29" s="281"/>
      <c r="F29" s="281"/>
      <c r="G29" s="281"/>
      <c r="H29" s="281"/>
      <c r="I29" s="281"/>
      <c r="J29" s="281"/>
      <c r="K29" s="281"/>
      <c r="L29" s="281"/>
      <c r="M29" s="293">
        <f t="shared" si="1"/>
        <v>0</v>
      </c>
      <c r="N29" s="293">
        <f t="shared" si="2"/>
        <v>0</v>
      </c>
      <c r="O29" s="310">
        <f t="shared" si="0"/>
        <v>0</v>
      </c>
      <c r="P29" s="282"/>
      <c r="Q29" s="282"/>
      <c r="R29" s="282"/>
      <c r="S29" s="294" t="e">
        <f>P29+Q29+#REF!</f>
        <v>#REF!</v>
      </c>
      <c r="T29" s="282"/>
      <c r="U29" s="283"/>
      <c r="V29" s="297">
        <f t="shared" si="3"/>
        <v>0</v>
      </c>
      <c r="W29" s="278"/>
      <c r="X29" s="278"/>
    </row>
    <row r="30" spans="1:24" x14ac:dyDescent="0.35">
      <c r="A30" s="276"/>
      <c r="B30" s="277"/>
      <c r="C30" s="277"/>
      <c r="D30" s="277"/>
      <c r="E30" s="281"/>
      <c r="F30" s="281"/>
      <c r="G30" s="281"/>
      <c r="H30" s="281"/>
      <c r="I30" s="281"/>
      <c r="J30" s="281"/>
      <c r="K30" s="281"/>
      <c r="L30" s="281"/>
      <c r="M30" s="293">
        <f t="shared" si="1"/>
        <v>0</v>
      </c>
      <c r="N30" s="293">
        <f t="shared" si="2"/>
        <v>0</v>
      </c>
      <c r="O30" s="310">
        <f t="shared" si="0"/>
        <v>0</v>
      </c>
      <c r="P30" s="282"/>
      <c r="Q30" s="282"/>
      <c r="R30" s="282"/>
      <c r="S30" s="294" t="e">
        <f>P30+Q30+#REF!</f>
        <v>#REF!</v>
      </c>
      <c r="T30" s="282"/>
      <c r="U30" s="283"/>
      <c r="V30" s="297">
        <f t="shared" si="3"/>
        <v>0</v>
      </c>
      <c r="W30" s="278"/>
      <c r="X30" s="278"/>
    </row>
    <row r="31" spans="1:24" x14ac:dyDescent="0.35">
      <c r="A31" s="276"/>
      <c r="B31" s="277"/>
      <c r="C31" s="277"/>
      <c r="D31" s="277"/>
      <c r="E31" s="281"/>
      <c r="F31" s="281"/>
      <c r="G31" s="281"/>
      <c r="H31" s="281"/>
      <c r="I31" s="281"/>
      <c r="J31" s="281"/>
      <c r="K31" s="281"/>
      <c r="L31" s="281"/>
      <c r="M31" s="293">
        <f t="shared" si="1"/>
        <v>0</v>
      </c>
      <c r="N31" s="293">
        <f t="shared" si="2"/>
        <v>0</v>
      </c>
      <c r="O31" s="310">
        <f t="shared" si="0"/>
        <v>0</v>
      </c>
      <c r="P31" s="282"/>
      <c r="Q31" s="282"/>
      <c r="R31" s="282"/>
      <c r="S31" s="294" t="e">
        <f>P31+Q31+#REF!</f>
        <v>#REF!</v>
      </c>
      <c r="T31" s="282"/>
      <c r="U31" s="283"/>
      <c r="V31" s="297">
        <f t="shared" si="3"/>
        <v>0</v>
      </c>
      <c r="W31" s="278"/>
      <c r="X31" s="278"/>
    </row>
    <row r="32" spans="1:24" x14ac:dyDescent="0.35">
      <c r="A32" s="276"/>
      <c r="B32" s="277"/>
      <c r="C32" s="277"/>
      <c r="D32" s="277"/>
      <c r="E32" s="281"/>
      <c r="F32" s="281"/>
      <c r="G32" s="281"/>
      <c r="H32" s="281"/>
      <c r="I32" s="281"/>
      <c r="J32" s="281"/>
      <c r="K32" s="281"/>
      <c r="L32" s="281"/>
      <c r="M32" s="293">
        <f t="shared" si="1"/>
        <v>0</v>
      </c>
      <c r="N32" s="293">
        <f t="shared" si="2"/>
        <v>0</v>
      </c>
      <c r="O32" s="310">
        <f t="shared" si="0"/>
        <v>0</v>
      </c>
      <c r="P32" s="282"/>
      <c r="Q32" s="282"/>
      <c r="R32" s="282"/>
      <c r="S32" s="294" t="e">
        <f>P32+Q32+#REF!</f>
        <v>#REF!</v>
      </c>
      <c r="T32" s="282"/>
      <c r="U32" s="283"/>
      <c r="V32" s="297">
        <f t="shared" si="3"/>
        <v>0</v>
      </c>
      <c r="W32" s="278"/>
      <c r="X32" s="278"/>
    </row>
    <row r="33" spans="1:24" x14ac:dyDescent="0.35">
      <c r="A33" s="276"/>
      <c r="B33" s="277"/>
      <c r="C33" s="277"/>
      <c r="D33" s="277"/>
      <c r="E33" s="281"/>
      <c r="F33" s="281"/>
      <c r="G33" s="281"/>
      <c r="H33" s="281"/>
      <c r="I33" s="281"/>
      <c r="J33" s="281"/>
      <c r="K33" s="281"/>
      <c r="L33" s="281"/>
      <c r="M33" s="293">
        <f t="shared" si="1"/>
        <v>0</v>
      </c>
      <c r="N33" s="293">
        <f t="shared" si="2"/>
        <v>0</v>
      </c>
      <c r="O33" s="310">
        <f t="shared" si="0"/>
        <v>0</v>
      </c>
      <c r="P33" s="282"/>
      <c r="Q33" s="282"/>
      <c r="R33" s="282"/>
      <c r="S33" s="294" t="e">
        <f>P33+Q33+#REF!</f>
        <v>#REF!</v>
      </c>
      <c r="T33" s="282"/>
      <c r="U33" s="283"/>
      <c r="V33" s="297">
        <f t="shared" si="3"/>
        <v>0</v>
      </c>
      <c r="W33" s="278"/>
      <c r="X33" s="278"/>
    </row>
    <row r="34" spans="1:24" x14ac:dyDescent="0.35">
      <c r="A34" s="276"/>
      <c r="B34" s="277"/>
      <c r="C34" s="277"/>
      <c r="D34" s="277"/>
      <c r="E34" s="281"/>
      <c r="F34" s="281"/>
      <c r="G34" s="281"/>
      <c r="H34" s="281"/>
      <c r="I34" s="281"/>
      <c r="J34" s="281"/>
      <c r="K34" s="281"/>
      <c r="L34" s="281"/>
      <c r="M34" s="293">
        <f t="shared" si="1"/>
        <v>0</v>
      </c>
      <c r="N34" s="293">
        <f t="shared" si="2"/>
        <v>0</v>
      </c>
      <c r="O34" s="310">
        <f t="shared" si="0"/>
        <v>0</v>
      </c>
      <c r="P34" s="282"/>
      <c r="Q34" s="282"/>
      <c r="R34" s="282"/>
      <c r="S34" s="294" t="e">
        <f>P34+Q34+#REF!</f>
        <v>#REF!</v>
      </c>
      <c r="T34" s="282"/>
      <c r="U34" s="283"/>
      <c r="V34" s="297">
        <f t="shared" si="3"/>
        <v>0</v>
      </c>
      <c r="W34" s="278"/>
      <c r="X34" s="278"/>
    </row>
    <row r="35" spans="1:24" x14ac:dyDescent="0.35">
      <c r="A35" s="276"/>
      <c r="B35" s="277"/>
      <c r="C35" s="277"/>
      <c r="D35" s="277"/>
      <c r="E35" s="281"/>
      <c r="F35" s="281"/>
      <c r="G35" s="281"/>
      <c r="H35" s="281"/>
      <c r="I35" s="281"/>
      <c r="J35" s="281"/>
      <c r="K35" s="281"/>
      <c r="L35" s="281"/>
      <c r="M35" s="293">
        <f t="shared" si="1"/>
        <v>0</v>
      </c>
      <c r="N35" s="293">
        <f t="shared" si="2"/>
        <v>0</v>
      </c>
      <c r="O35" s="310">
        <f t="shared" si="0"/>
        <v>0</v>
      </c>
      <c r="P35" s="282"/>
      <c r="Q35" s="282"/>
      <c r="R35" s="282"/>
      <c r="S35" s="294" t="e">
        <f>P35+Q35+#REF!</f>
        <v>#REF!</v>
      </c>
      <c r="T35" s="282"/>
      <c r="U35" s="283"/>
      <c r="V35" s="297">
        <f t="shared" si="3"/>
        <v>0</v>
      </c>
      <c r="W35" s="278"/>
      <c r="X35" s="278"/>
    </row>
    <row r="36" spans="1:24" x14ac:dyDescent="0.35">
      <c r="A36" s="276"/>
      <c r="B36" s="277"/>
      <c r="C36" s="277"/>
      <c r="D36" s="277"/>
      <c r="E36" s="281"/>
      <c r="F36" s="281"/>
      <c r="G36" s="281"/>
      <c r="H36" s="281"/>
      <c r="I36" s="281"/>
      <c r="J36" s="281"/>
      <c r="K36" s="281"/>
      <c r="L36" s="281"/>
      <c r="M36" s="293">
        <f t="shared" si="1"/>
        <v>0</v>
      </c>
      <c r="N36" s="293">
        <f t="shared" si="2"/>
        <v>0</v>
      </c>
      <c r="O36" s="310">
        <f t="shared" si="0"/>
        <v>0</v>
      </c>
      <c r="P36" s="282"/>
      <c r="Q36" s="282"/>
      <c r="R36" s="282"/>
      <c r="S36" s="294" t="e">
        <f>P36+Q36+#REF!</f>
        <v>#REF!</v>
      </c>
      <c r="T36" s="282"/>
      <c r="U36" s="283"/>
      <c r="V36" s="297">
        <f t="shared" si="3"/>
        <v>0</v>
      </c>
      <c r="W36" s="278"/>
      <c r="X36" s="278"/>
    </row>
    <row r="37" spans="1:24" x14ac:dyDescent="0.35">
      <c r="A37" s="276"/>
      <c r="B37" s="277"/>
      <c r="C37" s="277"/>
      <c r="D37" s="277"/>
      <c r="E37" s="281"/>
      <c r="F37" s="281"/>
      <c r="G37" s="281"/>
      <c r="H37" s="281"/>
      <c r="I37" s="281"/>
      <c r="J37" s="281"/>
      <c r="K37" s="281"/>
      <c r="L37" s="281"/>
      <c r="M37" s="293">
        <f t="shared" si="1"/>
        <v>0</v>
      </c>
      <c r="N37" s="293">
        <f t="shared" si="2"/>
        <v>0</v>
      </c>
      <c r="O37" s="310">
        <f t="shared" si="0"/>
        <v>0</v>
      </c>
      <c r="P37" s="282"/>
      <c r="Q37" s="282"/>
      <c r="R37" s="282"/>
      <c r="S37" s="294" t="e">
        <f>P37+Q37+#REF!</f>
        <v>#REF!</v>
      </c>
      <c r="T37" s="282"/>
      <c r="U37" s="283"/>
      <c r="V37" s="297">
        <f t="shared" si="3"/>
        <v>0</v>
      </c>
      <c r="W37" s="278"/>
      <c r="X37" s="278"/>
    </row>
    <row r="38" spans="1:24" x14ac:dyDescent="0.35">
      <c r="A38" s="276"/>
      <c r="B38" s="277"/>
      <c r="C38" s="277"/>
      <c r="D38" s="277"/>
      <c r="E38" s="281"/>
      <c r="F38" s="281"/>
      <c r="G38" s="281"/>
      <c r="H38" s="281"/>
      <c r="I38" s="281"/>
      <c r="J38" s="281"/>
      <c r="K38" s="281"/>
      <c r="L38" s="281"/>
      <c r="M38" s="293">
        <f t="shared" si="1"/>
        <v>0</v>
      </c>
      <c r="N38" s="293">
        <f t="shared" si="2"/>
        <v>0</v>
      </c>
      <c r="O38" s="310">
        <f t="shared" si="0"/>
        <v>0</v>
      </c>
      <c r="P38" s="282"/>
      <c r="Q38" s="282"/>
      <c r="R38" s="282"/>
      <c r="S38" s="294" t="e">
        <f>P38+Q38+#REF!</f>
        <v>#REF!</v>
      </c>
      <c r="T38" s="282"/>
      <c r="U38" s="283"/>
      <c r="V38" s="297">
        <f t="shared" si="3"/>
        <v>0</v>
      </c>
      <c r="W38" s="278"/>
      <c r="X38" s="278"/>
    </row>
    <row r="39" spans="1:24" x14ac:dyDescent="0.35">
      <c r="A39" s="276"/>
      <c r="B39" s="277"/>
      <c r="C39" s="277"/>
      <c r="D39" s="277"/>
      <c r="E39" s="281"/>
      <c r="F39" s="281"/>
      <c r="G39" s="281"/>
      <c r="H39" s="281"/>
      <c r="I39" s="281"/>
      <c r="J39" s="281"/>
      <c r="K39" s="281"/>
      <c r="L39" s="281"/>
      <c r="M39" s="293">
        <f t="shared" si="1"/>
        <v>0</v>
      </c>
      <c r="N39" s="293">
        <f t="shared" si="2"/>
        <v>0</v>
      </c>
      <c r="O39" s="310">
        <f t="shared" si="0"/>
        <v>0</v>
      </c>
      <c r="P39" s="282"/>
      <c r="Q39" s="282"/>
      <c r="R39" s="282"/>
      <c r="S39" s="294" t="e">
        <f>P39+Q39+#REF!</f>
        <v>#REF!</v>
      </c>
      <c r="T39" s="282"/>
      <c r="U39" s="283"/>
      <c r="V39" s="297">
        <f t="shared" si="3"/>
        <v>0</v>
      </c>
      <c r="W39" s="278"/>
      <c r="X39" s="278"/>
    </row>
    <row r="40" spans="1:24" x14ac:dyDescent="0.35">
      <c r="A40" s="276"/>
      <c r="B40" s="277"/>
      <c r="C40" s="277"/>
      <c r="D40" s="277"/>
      <c r="E40" s="281"/>
      <c r="F40" s="281"/>
      <c r="G40" s="281"/>
      <c r="H40" s="281"/>
      <c r="I40" s="281"/>
      <c r="J40" s="281"/>
      <c r="K40" s="281"/>
      <c r="L40" s="281"/>
      <c r="M40" s="293">
        <f t="shared" si="1"/>
        <v>0</v>
      </c>
      <c r="N40" s="293">
        <f t="shared" si="2"/>
        <v>0</v>
      </c>
      <c r="O40" s="310">
        <f t="shared" si="0"/>
        <v>0</v>
      </c>
      <c r="P40" s="282"/>
      <c r="Q40" s="282"/>
      <c r="R40" s="282"/>
      <c r="S40" s="294" t="e">
        <f>P40+Q40+#REF!</f>
        <v>#REF!</v>
      </c>
      <c r="T40" s="282"/>
      <c r="U40" s="283"/>
      <c r="V40" s="297">
        <f t="shared" si="3"/>
        <v>0</v>
      </c>
      <c r="W40" s="278"/>
      <c r="X40" s="278"/>
    </row>
    <row r="41" spans="1:24" x14ac:dyDescent="0.35">
      <c r="A41" s="276"/>
      <c r="B41" s="277"/>
      <c r="C41" s="277"/>
      <c r="D41" s="277"/>
      <c r="E41" s="281"/>
      <c r="F41" s="281"/>
      <c r="G41" s="281"/>
      <c r="H41" s="281"/>
      <c r="I41" s="281"/>
      <c r="J41" s="281"/>
      <c r="K41" s="281"/>
      <c r="L41" s="281"/>
      <c r="M41" s="293">
        <f t="shared" si="1"/>
        <v>0</v>
      </c>
      <c r="N41" s="293">
        <f t="shared" si="2"/>
        <v>0</v>
      </c>
      <c r="O41" s="310">
        <f t="shared" si="0"/>
        <v>0</v>
      </c>
      <c r="P41" s="282"/>
      <c r="Q41" s="282"/>
      <c r="R41" s="282"/>
      <c r="S41" s="294" t="e">
        <f>P41+Q41+#REF!</f>
        <v>#REF!</v>
      </c>
      <c r="T41" s="282"/>
      <c r="U41" s="283"/>
      <c r="V41" s="297">
        <f t="shared" si="3"/>
        <v>0</v>
      </c>
      <c r="W41" s="278"/>
      <c r="X41" s="278"/>
    </row>
    <row r="42" spans="1:24" x14ac:dyDescent="0.35">
      <c r="A42" s="276"/>
      <c r="B42" s="277"/>
      <c r="C42" s="277"/>
      <c r="D42" s="277"/>
      <c r="E42" s="281"/>
      <c r="F42" s="281"/>
      <c r="G42" s="281"/>
      <c r="H42" s="281"/>
      <c r="I42" s="281"/>
      <c r="J42" s="281"/>
      <c r="K42" s="281"/>
      <c r="L42" s="281"/>
      <c r="M42" s="293">
        <f t="shared" si="1"/>
        <v>0</v>
      </c>
      <c r="N42" s="293">
        <f t="shared" si="2"/>
        <v>0</v>
      </c>
      <c r="O42" s="310">
        <f t="shared" si="0"/>
        <v>0</v>
      </c>
      <c r="P42" s="282"/>
      <c r="Q42" s="282"/>
      <c r="R42" s="282"/>
      <c r="S42" s="294" t="e">
        <f>P42+Q42+#REF!</f>
        <v>#REF!</v>
      </c>
      <c r="T42" s="282"/>
      <c r="U42" s="283"/>
      <c r="V42" s="297">
        <f t="shared" si="3"/>
        <v>0</v>
      </c>
      <c r="W42" s="278"/>
      <c r="X42" s="278"/>
    </row>
    <row r="43" spans="1:24" x14ac:dyDescent="0.35">
      <c r="A43" s="276"/>
      <c r="B43" s="277"/>
      <c r="C43" s="277"/>
      <c r="D43" s="277"/>
      <c r="E43" s="281"/>
      <c r="F43" s="281"/>
      <c r="G43" s="281"/>
      <c r="H43" s="281"/>
      <c r="I43" s="281"/>
      <c r="J43" s="281"/>
      <c r="K43" s="281"/>
      <c r="L43" s="281"/>
      <c r="M43" s="293">
        <f t="shared" si="1"/>
        <v>0</v>
      </c>
      <c r="N43" s="293">
        <f t="shared" si="2"/>
        <v>0</v>
      </c>
      <c r="O43" s="310">
        <f t="shared" si="0"/>
        <v>0</v>
      </c>
      <c r="P43" s="282"/>
      <c r="Q43" s="282"/>
      <c r="R43" s="282"/>
      <c r="S43" s="294" t="e">
        <f>P43+Q43+#REF!</f>
        <v>#REF!</v>
      </c>
      <c r="T43" s="282"/>
      <c r="U43" s="283"/>
      <c r="V43" s="297">
        <f t="shared" si="3"/>
        <v>0</v>
      </c>
      <c r="W43" s="278"/>
      <c r="X43" s="278"/>
    </row>
    <row r="44" spans="1:24" x14ac:dyDescent="0.35">
      <c r="A44" s="276"/>
      <c r="B44" s="277"/>
      <c r="C44" s="277"/>
      <c r="D44" s="277"/>
      <c r="E44" s="281"/>
      <c r="F44" s="281"/>
      <c r="G44" s="281"/>
      <c r="H44" s="281"/>
      <c r="I44" s="281"/>
      <c r="J44" s="281"/>
      <c r="K44" s="281"/>
      <c r="L44" s="281"/>
      <c r="M44" s="293">
        <f t="shared" si="1"/>
        <v>0</v>
      </c>
      <c r="N44" s="293">
        <f t="shared" si="2"/>
        <v>0</v>
      </c>
      <c r="O44" s="310">
        <f t="shared" si="0"/>
        <v>0</v>
      </c>
      <c r="P44" s="282"/>
      <c r="Q44" s="282"/>
      <c r="R44" s="282"/>
      <c r="S44" s="294" t="e">
        <f>P44+Q44+#REF!</f>
        <v>#REF!</v>
      </c>
      <c r="T44" s="282"/>
      <c r="U44" s="283"/>
      <c r="V44" s="297">
        <f t="shared" si="3"/>
        <v>0</v>
      </c>
      <c r="W44" s="278"/>
      <c r="X44" s="278"/>
    </row>
    <row r="45" spans="1:24" x14ac:dyDescent="0.35">
      <c r="A45" s="276"/>
      <c r="B45" s="277"/>
      <c r="C45" s="277"/>
      <c r="D45" s="277"/>
      <c r="E45" s="281"/>
      <c r="F45" s="281"/>
      <c r="G45" s="281"/>
      <c r="H45" s="281"/>
      <c r="I45" s="281"/>
      <c r="J45" s="281"/>
      <c r="K45" s="281"/>
      <c r="L45" s="281"/>
      <c r="M45" s="293">
        <f t="shared" si="1"/>
        <v>0</v>
      </c>
      <c r="N45" s="293">
        <f t="shared" si="2"/>
        <v>0</v>
      </c>
      <c r="O45" s="310">
        <f t="shared" si="0"/>
        <v>0</v>
      </c>
      <c r="P45" s="282"/>
      <c r="Q45" s="282"/>
      <c r="R45" s="282"/>
      <c r="S45" s="294" t="e">
        <f>P45+Q45+#REF!</f>
        <v>#REF!</v>
      </c>
      <c r="T45" s="282"/>
      <c r="U45" s="283"/>
      <c r="V45" s="297">
        <f t="shared" si="3"/>
        <v>0</v>
      </c>
      <c r="W45" s="278"/>
      <c r="X45" s="278"/>
    </row>
    <row r="46" spans="1:24" x14ac:dyDescent="0.35">
      <c r="A46" s="276"/>
      <c r="B46" s="277"/>
      <c r="C46" s="277"/>
      <c r="D46" s="277"/>
      <c r="E46" s="281"/>
      <c r="F46" s="281"/>
      <c r="G46" s="281"/>
      <c r="H46" s="281"/>
      <c r="I46" s="281"/>
      <c r="J46" s="281"/>
      <c r="K46" s="281"/>
      <c r="L46" s="281"/>
      <c r="M46" s="293">
        <f t="shared" si="1"/>
        <v>0</v>
      </c>
      <c r="N46" s="293">
        <f t="shared" si="2"/>
        <v>0</v>
      </c>
      <c r="O46" s="310">
        <f t="shared" si="0"/>
        <v>0</v>
      </c>
      <c r="P46" s="282"/>
      <c r="Q46" s="282"/>
      <c r="R46" s="282"/>
      <c r="S46" s="294" t="e">
        <f>P46+Q46+#REF!</f>
        <v>#REF!</v>
      </c>
      <c r="T46" s="282"/>
      <c r="U46" s="283"/>
      <c r="V46" s="297">
        <f t="shared" si="3"/>
        <v>0</v>
      </c>
      <c r="W46" s="278"/>
      <c r="X46" s="278"/>
    </row>
    <row r="47" spans="1:24" x14ac:dyDescent="0.35">
      <c r="A47" s="276"/>
      <c r="B47" s="277"/>
      <c r="C47" s="277"/>
      <c r="D47" s="277"/>
      <c r="E47" s="281"/>
      <c r="F47" s="281"/>
      <c r="G47" s="281"/>
      <c r="H47" s="281"/>
      <c r="I47" s="281"/>
      <c r="J47" s="281"/>
      <c r="K47" s="281"/>
      <c r="L47" s="281"/>
      <c r="M47" s="293">
        <f t="shared" si="1"/>
        <v>0</v>
      </c>
      <c r="N47" s="293">
        <f t="shared" si="2"/>
        <v>0</v>
      </c>
      <c r="O47" s="310">
        <f t="shared" si="0"/>
        <v>0</v>
      </c>
      <c r="P47" s="282"/>
      <c r="Q47" s="282"/>
      <c r="R47" s="282"/>
      <c r="S47" s="294" t="e">
        <f>P47+Q47+#REF!</f>
        <v>#REF!</v>
      </c>
      <c r="T47" s="282"/>
      <c r="U47" s="283"/>
      <c r="V47" s="297">
        <f t="shared" si="3"/>
        <v>0</v>
      </c>
      <c r="W47" s="278"/>
      <c r="X47" s="278"/>
    </row>
    <row r="48" spans="1:24" x14ac:dyDescent="0.35">
      <c r="A48" s="276"/>
      <c r="B48" s="277"/>
      <c r="C48" s="277"/>
      <c r="D48" s="277"/>
      <c r="E48" s="281"/>
      <c r="F48" s="281"/>
      <c r="G48" s="281"/>
      <c r="H48" s="281"/>
      <c r="I48" s="281"/>
      <c r="J48" s="281"/>
      <c r="K48" s="281"/>
      <c r="L48" s="281"/>
      <c r="M48" s="293">
        <f t="shared" si="1"/>
        <v>0</v>
      </c>
      <c r="N48" s="293">
        <f t="shared" si="2"/>
        <v>0</v>
      </c>
      <c r="O48" s="310">
        <f t="shared" si="0"/>
        <v>0</v>
      </c>
      <c r="P48" s="282"/>
      <c r="Q48" s="282"/>
      <c r="R48" s="282"/>
      <c r="S48" s="294" t="e">
        <f>P48+Q48+#REF!</f>
        <v>#REF!</v>
      </c>
      <c r="T48" s="282"/>
      <c r="U48" s="283"/>
      <c r="V48" s="297">
        <f t="shared" si="3"/>
        <v>0</v>
      </c>
      <c r="W48" s="278"/>
      <c r="X48" s="278"/>
    </row>
    <row r="49" spans="1:24" x14ac:dyDescent="0.35">
      <c r="A49" s="276"/>
      <c r="B49" s="277"/>
      <c r="C49" s="277"/>
      <c r="D49" s="277"/>
      <c r="E49" s="281"/>
      <c r="F49" s="281"/>
      <c r="G49" s="281"/>
      <c r="H49" s="281"/>
      <c r="I49" s="281"/>
      <c r="J49" s="281"/>
      <c r="K49" s="281"/>
      <c r="L49" s="281"/>
      <c r="M49" s="293">
        <f t="shared" si="1"/>
        <v>0</v>
      </c>
      <c r="N49" s="293">
        <f t="shared" si="2"/>
        <v>0</v>
      </c>
      <c r="O49" s="310">
        <f t="shared" si="0"/>
        <v>0</v>
      </c>
      <c r="P49" s="282"/>
      <c r="Q49" s="282"/>
      <c r="R49" s="282"/>
      <c r="S49" s="294" t="e">
        <f>P49+Q49+#REF!</f>
        <v>#REF!</v>
      </c>
      <c r="T49" s="282"/>
      <c r="U49" s="283"/>
      <c r="V49" s="297">
        <f t="shared" si="3"/>
        <v>0</v>
      </c>
      <c r="W49" s="278"/>
      <c r="X49" s="278"/>
    </row>
    <row r="50" spans="1:24" x14ac:dyDescent="0.35">
      <c r="A50" s="276"/>
      <c r="B50" s="277"/>
      <c r="C50" s="277"/>
      <c r="D50" s="277"/>
      <c r="E50" s="281"/>
      <c r="F50" s="281"/>
      <c r="G50" s="281"/>
      <c r="H50" s="281"/>
      <c r="I50" s="281"/>
      <c r="J50" s="281"/>
      <c r="K50" s="281"/>
      <c r="L50" s="281"/>
      <c r="M50" s="293">
        <f t="shared" si="1"/>
        <v>0</v>
      </c>
      <c r="N50" s="293">
        <f t="shared" si="2"/>
        <v>0</v>
      </c>
      <c r="O50" s="310">
        <f t="shared" si="0"/>
        <v>0</v>
      </c>
      <c r="P50" s="282"/>
      <c r="Q50" s="282"/>
      <c r="R50" s="282"/>
      <c r="S50" s="294" t="e">
        <f>P50+Q50+#REF!</f>
        <v>#REF!</v>
      </c>
      <c r="T50" s="282"/>
      <c r="U50" s="283"/>
      <c r="V50" s="297">
        <f t="shared" si="3"/>
        <v>0</v>
      </c>
      <c r="W50" s="278"/>
      <c r="X50" s="278"/>
    </row>
    <row r="51" spans="1:24" x14ac:dyDescent="0.35">
      <c r="A51" s="276"/>
      <c r="B51" s="277"/>
      <c r="C51" s="277"/>
      <c r="D51" s="277"/>
      <c r="E51" s="281"/>
      <c r="F51" s="281"/>
      <c r="G51" s="281"/>
      <c r="H51" s="281"/>
      <c r="I51" s="281"/>
      <c r="J51" s="281"/>
      <c r="K51" s="281"/>
      <c r="L51" s="281"/>
      <c r="M51" s="293">
        <f t="shared" si="1"/>
        <v>0</v>
      </c>
      <c r="N51" s="293">
        <f t="shared" si="2"/>
        <v>0</v>
      </c>
      <c r="O51" s="310">
        <f t="shared" si="0"/>
        <v>0</v>
      </c>
      <c r="P51" s="282"/>
      <c r="Q51" s="282"/>
      <c r="R51" s="282"/>
      <c r="S51" s="294" t="e">
        <f>P51+Q51+#REF!</f>
        <v>#REF!</v>
      </c>
      <c r="T51" s="282"/>
      <c r="U51" s="283"/>
      <c r="V51" s="297">
        <f t="shared" si="3"/>
        <v>0</v>
      </c>
      <c r="W51" s="278"/>
      <c r="X51" s="278"/>
    </row>
    <row r="52" spans="1:24" x14ac:dyDescent="0.35">
      <c r="A52" s="276"/>
      <c r="B52" s="277"/>
      <c r="C52" s="277"/>
      <c r="D52" s="277"/>
      <c r="E52" s="281"/>
      <c r="F52" s="281"/>
      <c r="G52" s="281"/>
      <c r="H52" s="281"/>
      <c r="I52" s="281"/>
      <c r="J52" s="281"/>
      <c r="K52" s="281"/>
      <c r="L52" s="281"/>
      <c r="M52" s="293">
        <f t="shared" si="1"/>
        <v>0</v>
      </c>
      <c r="N52" s="293">
        <f t="shared" si="2"/>
        <v>0</v>
      </c>
      <c r="O52" s="310">
        <f t="shared" si="0"/>
        <v>0</v>
      </c>
      <c r="P52" s="282"/>
      <c r="Q52" s="282"/>
      <c r="R52" s="282"/>
      <c r="S52" s="294" t="e">
        <f>P52+Q52+#REF!</f>
        <v>#REF!</v>
      </c>
      <c r="T52" s="282"/>
      <c r="U52" s="283"/>
      <c r="V52" s="297">
        <f t="shared" si="3"/>
        <v>0</v>
      </c>
      <c r="W52" s="278"/>
      <c r="X52" s="278"/>
    </row>
    <row r="53" spans="1:24" x14ac:dyDescent="0.35">
      <c r="A53" s="276"/>
      <c r="B53" s="277"/>
      <c r="C53" s="277"/>
      <c r="D53" s="277"/>
      <c r="E53" s="281"/>
      <c r="F53" s="281"/>
      <c r="G53" s="281"/>
      <c r="H53" s="281"/>
      <c r="I53" s="281"/>
      <c r="J53" s="281"/>
      <c r="K53" s="281"/>
      <c r="L53" s="281"/>
      <c r="M53" s="293">
        <f t="shared" si="1"/>
        <v>0</v>
      </c>
      <c r="N53" s="293">
        <f t="shared" si="2"/>
        <v>0</v>
      </c>
      <c r="O53" s="310">
        <f t="shared" si="0"/>
        <v>0</v>
      </c>
      <c r="P53" s="282"/>
      <c r="Q53" s="282"/>
      <c r="R53" s="282"/>
      <c r="S53" s="294" t="e">
        <f>P53+Q53+#REF!</f>
        <v>#REF!</v>
      </c>
      <c r="T53" s="282"/>
      <c r="U53" s="283"/>
      <c r="V53" s="297">
        <f t="shared" si="3"/>
        <v>0</v>
      </c>
      <c r="W53" s="278"/>
      <c r="X53" s="278"/>
    </row>
    <row r="54" spans="1:24" x14ac:dyDescent="0.35">
      <c r="A54" s="276"/>
      <c r="B54" s="277"/>
      <c r="C54" s="277"/>
      <c r="D54" s="277"/>
      <c r="E54" s="281"/>
      <c r="F54" s="281"/>
      <c r="G54" s="281"/>
      <c r="H54" s="281"/>
      <c r="I54" s="281"/>
      <c r="J54" s="281"/>
      <c r="K54" s="281"/>
      <c r="L54" s="281"/>
      <c r="M54" s="293">
        <f t="shared" si="1"/>
        <v>0</v>
      </c>
      <c r="N54" s="293">
        <f t="shared" si="2"/>
        <v>0</v>
      </c>
      <c r="O54" s="310">
        <f t="shared" si="0"/>
        <v>0</v>
      </c>
      <c r="P54" s="282"/>
      <c r="Q54" s="282"/>
      <c r="R54" s="282"/>
      <c r="S54" s="294" t="e">
        <f>P54+Q54+#REF!</f>
        <v>#REF!</v>
      </c>
      <c r="T54" s="282"/>
      <c r="U54" s="283"/>
      <c r="V54" s="297">
        <f t="shared" si="3"/>
        <v>0</v>
      </c>
      <c r="W54" s="278"/>
      <c r="X54" s="278"/>
    </row>
    <row r="55" spans="1:24" x14ac:dyDescent="0.35">
      <c r="A55" s="276"/>
      <c r="B55" s="277"/>
      <c r="C55" s="277"/>
      <c r="D55" s="277"/>
      <c r="E55" s="281"/>
      <c r="F55" s="281"/>
      <c r="G55" s="281"/>
      <c r="H55" s="281"/>
      <c r="I55" s="281"/>
      <c r="J55" s="281"/>
      <c r="K55" s="281"/>
      <c r="L55" s="281"/>
      <c r="M55" s="293">
        <f t="shared" si="1"/>
        <v>0</v>
      </c>
      <c r="N55" s="293">
        <f t="shared" si="2"/>
        <v>0</v>
      </c>
      <c r="O55" s="310">
        <f t="shared" si="0"/>
        <v>0</v>
      </c>
      <c r="P55" s="282"/>
      <c r="Q55" s="282"/>
      <c r="R55" s="282"/>
      <c r="S55" s="294" t="e">
        <f>P55+Q55+#REF!</f>
        <v>#REF!</v>
      </c>
      <c r="T55" s="282"/>
      <c r="U55" s="283"/>
      <c r="V55" s="297">
        <f t="shared" si="3"/>
        <v>0</v>
      </c>
      <c r="W55" s="278"/>
      <c r="X55" s="278"/>
    </row>
    <row r="56" spans="1:24" x14ac:dyDescent="0.35">
      <c r="A56" s="276"/>
      <c r="B56" s="277"/>
      <c r="C56" s="277"/>
      <c r="D56" s="277"/>
      <c r="E56" s="281"/>
      <c r="F56" s="281"/>
      <c r="G56" s="281"/>
      <c r="H56" s="281"/>
      <c r="I56" s="281"/>
      <c r="J56" s="281"/>
      <c r="K56" s="281"/>
      <c r="L56" s="281"/>
      <c r="M56" s="293">
        <f t="shared" si="1"/>
        <v>0</v>
      </c>
      <c r="N56" s="293">
        <f t="shared" si="2"/>
        <v>0</v>
      </c>
      <c r="O56" s="310">
        <f t="shared" si="0"/>
        <v>0</v>
      </c>
      <c r="P56" s="282"/>
      <c r="Q56" s="282"/>
      <c r="R56" s="282"/>
      <c r="S56" s="294" t="e">
        <f>P56+Q56+#REF!</f>
        <v>#REF!</v>
      </c>
      <c r="T56" s="282"/>
      <c r="U56" s="283"/>
      <c r="V56" s="297">
        <f t="shared" si="3"/>
        <v>0</v>
      </c>
      <c r="W56" s="278"/>
      <c r="X56" s="278"/>
    </row>
    <row r="57" spans="1:24" x14ac:dyDescent="0.35">
      <c r="A57" s="276"/>
      <c r="B57" s="277"/>
      <c r="C57" s="277"/>
      <c r="D57" s="277"/>
      <c r="E57" s="281"/>
      <c r="F57" s="281"/>
      <c r="G57" s="281"/>
      <c r="H57" s="281"/>
      <c r="I57" s="281"/>
      <c r="J57" s="281"/>
      <c r="K57" s="281"/>
      <c r="L57" s="281"/>
      <c r="M57" s="293">
        <f t="shared" si="1"/>
        <v>0</v>
      </c>
      <c r="N57" s="293">
        <f t="shared" si="2"/>
        <v>0</v>
      </c>
      <c r="O57" s="310">
        <f t="shared" si="0"/>
        <v>0</v>
      </c>
      <c r="P57" s="282"/>
      <c r="Q57" s="282"/>
      <c r="R57" s="282"/>
      <c r="S57" s="294" t="e">
        <f>P57+Q57+#REF!</f>
        <v>#REF!</v>
      </c>
      <c r="T57" s="282"/>
      <c r="U57" s="283"/>
      <c r="V57" s="297">
        <f t="shared" si="3"/>
        <v>0</v>
      </c>
      <c r="W57" s="278"/>
      <c r="X57" s="278"/>
    </row>
    <row r="58" spans="1:24" x14ac:dyDescent="0.35">
      <c r="A58" s="276"/>
      <c r="B58" s="277"/>
      <c r="C58" s="277"/>
      <c r="D58" s="277"/>
      <c r="E58" s="281"/>
      <c r="F58" s="281"/>
      <c r="G58" s="281"/>
      <c r="H58" s="281"/>
      <c r="I58" s="281"/>
      <c r="J58" s="281"/>
      <c r="K58" s="281"/>
      <c r="L58" s="281"/>
      <c r="M58" s="293">
        <f t="shared" si="1"/>
        <v>0</v>
      </c>
      <c r="N58" s="293">
        <f t="shared" si="2"/>
        <v>0</v>
      </c>
      <c r="O58" s="310">
        <f t="shared" si="0"/>
        <v>0</v>
      </c>
      <c r="P58" s="282"/>
      <c r="Q58" s="282"/>
      <c r="R58" s="282"/>
      <c r="S58" s="294" t="e">
        <f>P58+Q58+#REF!</f>
        <v>#REF!</v>
      </c>
      <c r="T58" s="282"/>
      <c r="U58" s="283"/>
      <c r="V58" s="297">
        <f t="shared" si="3"/>
        <v>0</v>
      </c>
      <c r="W58" s="278"/>
      <c r="X58" s="278"/>
    </row>
    <row r="59" spans="1:24" x14ac:dyDescent="0.35">
      <c r="A59" s="276"/>
      <c r="B59" s="277"/>
      <c r="C59" s="277"/>
      <c r="D59" s="277"/>
      <c r="E59" s="281"/>
      <c r="F59" s="281"/>
      <c r="G59" s="281"/>
      <c r="H59" s="281"/>
      <c r="I59" s="281"/>
      <c r="J59" s="281"/>
      <c r="K59" s="281"/>
      <c r="L59" s="281"/>
      <c r="M59" s="293">
        <f t="shared" si="1"/>
        <v>0</v>
      </c>
      <c r="N59" s="293">
        <f t="shared" si="2"/>
        <v>0</v>
      </c>
      <c r="O59" s="310">
        <f t="shared" si="0"/>
        <v>0</v>
      </c>
      <c r="P59" s="282"/>
      <c r="Q59" s="282"/>
      <c r="R59" s="282"/>
      <c r="S59" s="294" t="e">
        <f>P59+Q59+#REF!</f>
        <v>#REF!</v>
      </c>
      <c r="T59" s="282"/>
      <c r="U59" s="283"/>
      <c r="V59" s="297">
        <f t="shared" si="3"/>
        <v>0</v>
      </c>
      <c r="W59" s="278"/>
      <c r="X59" s="278"/>
    </row>
    <row r="60" spans="1:24" x14ac:dyDescent="0.35">
      <c r="A60" s="276"/>
      <c r="B60" s="277"/>
      <c r="C60" s="277"/>
      <c r="D60" s="277"/>
      <c r="E60" s="281"/>
      <c r="F60" s="281"/>
      <c r="G60" s="281"/>
      <c r="H60" s="281"/>
      <c r="I60" s="281"/>
      <c r="J60" s="281"/>
      <c r="K60" s="281"/>
      <c r="L60" s="281"/>
      <c r="M60" s="293">
        <f t="shared" si="1"/>
        <v>0</v>
      </c>
      <c r="N60" s="293">
        <f t="shared" si="2"/>
        <v>0</v>
      </c>
      <c r="O60" s="310">
        <f t="shared" si="0"/>
        <v>0</v>
      </c>
      <c r="P60" s="282"/>
      <c r="Q60" s="282"/>
      <c r="R60" s="282"/>
      <c r="S60" s="294" t="e">
        <f>P60+Q60+#REF!</f>
        <v>#REF!</v>
      </c>
      <c r="T60" s="282"/>
      <c r="U60" s="283"/>
      <c r="V60" s="297">
        <f t="shared" si="3"/>
        <v>0</v>
      </c>
      <c r="W60" s="278"/>
      <c r="X60" s="278"/>
    </row>
    <row r="61" spans="1:24" x14ac:dyDescent="0.35">
      <c r="A61" s="276"/>
      <c r="B61" s="277"/>
      <c r="C61" s="277"/>
      <c r="D61" s="277"/>
      <c r="E61" s="281"/>
      <c r="F61" s="281"/>
      <c r="G61" s="281"/>
      <c r="H61" s="281"/>
      <c r="I61" s="281"/>
      <c r="J61" s="281"/>
      <c r="K61" s="281"/>
      <c r="L61" s="281"/>
      <c r="M61" s="293">
        <f t="shared" si="1"/>
        <v>0</v>
      </c>
      <c r="N61" s="293">
        <f t="shared" si="2"/>
        <v>0</v>
      </c>
      <c r="O61" s="310">
        <f t="shared" si="0"/>
        <v>0</v>
      </c>
      <c r="P61" s="282"/>
      <c r="Q61" s="282"/>
      <c r="R61" s="282"/>
      <c r="S61" s="294" t="e">
        <f>P61+Q61+#REF!</f>
        <v>#REF!</v>
      </c>
      <c r="T61" s="282"/>
      <c r="U61" s="283"/>
      <c r="V61" s="297">
        <f t="shared" si="3"/>
        <v>0</v>
      </c>
      <c r="W61" s="278"/>
      <c r="X61" s="278"/>
    </row>
    <row r="62" spans="1:24" x14ac:dyDescent="0.35">
      <c r="A62" s="276"/>
      <c r="B62" s="277"/>
      <c r="C62" s="277"/>
      <c r="D62" s="277"/>
      <c r="E62" s="281"/>
      <c r="F62" s="281"/>
      <c r="G62" s="281"/>
      <c r="H62" s="281"/>
      <c r="I62" s="281"/>
      <c r="J62" s="281"/>
      <c r="K62" s="281"/>
      <c r="L62" s="281"/>
      <c r="M62" s="293">
        <f t="shared" si="1"/>
        <v>0</v>
      </c>
      <c r="N62" s="293">
        <f t="shared" si="2"/>
        <v>0</v>
      </c>
      <c r="O62" s="310">
        <f t="shared" si="0"/>
        <v>0</v>
      </c>
      <c r="P62" s="282"/>
      <c r="Q62" s="282"/>
      <c r="R62" s="282"/>
      <c r="S62" s="294" t="e">
        <f>P62+Q62+#REF!</f>
        <v>#REF!</v>
      </c>
      <c r="T62" s="282"/>
      <c r="U62" s="283"/>
      <c r="V62" s="297">
        <f t="shared" si="3"/>
        <v>0</v>
      </c>
      <c r="W62" s="278"/>
      <c r="X62" s="278"/>
    </row>
    <row r="63" spans="1:24" x14ac:dyDescent="0.35">
      <c r="A63" s="276"/>
      <c r="B63" s="277"/>
      <c r="C63" s="277"/>
      <c r="D63" s="277"/>
      <c r="E63" s="281"/>
      <c r="F63" s="281"/>
      <c r="G63" s="281"/>
      <c r="H63" s="281"/>
      <c r="I63" s="281"/>
      <c r="J63" s="281"/>
      <c r="K63" s="281"/>
      <c r="L63" s="281"/>
      <c r="M63" s="293">
        <f t="shared" si="1"/>
        <v>0</v>
      </c>
      <c r="N63" s="293">
        <f t="shared" si="2"/>
        <v>0</v>
      </c>
      <c r="O63" s="310">
        <f t="shared" si="0"/>
        <v>0</v>
      </c>
      <c r="P63" s="282"/>
      <c r="Q63" s="282"/>
      <c r="R63" s="282"/>
      <c r="S63" s="294" t="e">
        <f>P63+Q63+#REF!</f>
        <v>#REF!</v>
      </c>
      <c r="T63" s="282"/>
      <c r="U63" s="283"/>
      <c r="V63" s="297">
        <f t="shared" si="3"/>
        <v>0</v>
      </c>
      <c r="W63" s="278"/>
      <c r="X63" s="278"/>
    </row>
    <row r="64" spans="1:24" x14ac:dyDescent="0.35">
      <c r="A64" s="276"/>
      <c r="B64" s="277"/>
      <c r="C64" s="277"/>
      <c r="D64" s="277"/>
      <c r="E64" s="281"/>
      <c r="F64" s="281"/>
      <c r="G64" s="281"/>
      <c r="H64" s="281"/>
      <c r="I64" s="281"/>
      <c r="J64" s="281"/>
      <c r="K64" s="281"/>
      <c r="L64" s="281"/>
      <c r="M64" s="293">
        <f t="shared" si="1"/>
        <v>0</v>
      </c>
      <c r="N64" s="293">
        <f t="shared" si="2"/>
        <v>0</v>
      </c>
      <c r="O64" s="310">
        <f t="shared" si="0"/>
        <v>0</v>
      </c>
      <c r="P64" s="282"/>
      <c r="Q64" s="282"/>
      <c r="R64" s="282"/>
      <c r="S64" s="294" t="e">
        <f>P64+Q64+#REF!</f>
        <v>#REF!</v>
      </c>
      <c r="T64" s="282"/>
      <c r="U64" s="283"/>
      <c r="V64" s="297">
        <f t="shared" si="3"/>
        <v>0</v>
      </c>
      <c r="W64" s="278"/>
      <c r="X64" s="278"/>
    </row>
    <row r="65" spans="1:24" x14ac:dyDescent="0.35">
      <c r="A65" s="276"/>
      <c r="B65" s="277"/>
      <c r="C65" s="277"/>
      <c r="D65" s="277"/>
      <c r="E65" s="281"/>
      <c r="F65" s="281"/>
      <c r="G65" s="281"/>
      <c r="H65" s="281"/>
      <c r="I65" s="281"/>
      <c r="J65" s="281"/>
      <c r="K65" s="281"/>
      <c r="L65" s="281"/>
      <c r="M65" s="293">
        <f t="shared" si="1"/>
        <v>0</v>
      </c>
      <c r="N65" s="293">
        <f t="shared" si="2"/>
        <v>0</v>
      </c>
      <c r="O65" s="310">
        <f t="shared" si="0"/>
        <v>0</v>
      </c>
      <c r="P65" s="282"/>
      <c r="Q65" s="282"/>
      <c r="R65" s="282"/>
      <c r="S65" s="294" t="e">
        <f>P65+Q65+#REF!</f>
        <v>#REF!</v>
      </c>
      <c r="T65" s="282"/>
      <c r="U65" s="283"/>
      <c r="V65" s="297">
        <f t="shared" si="3"/>
        <v>0</v>
      </c>
      <c r="W65" s="278"/>
      <c r="X65" s="278"/>
    </row>
    <row r="66" spans="1:24" x14ac:dyDescent="0.35">
      <c r="A66" s="276"/>
      <c r="B66" s="277"/>
      <c r="C66" s="277"/>
      <c r="D66" s="277"/>
      <c r="E66" s="281"/>
      <c r="F66" s="281"/>
      <c r="G66" s="281"/>
      <c r="H66" s="281"/>
      <c r="I66" s="281"/>
      <c r="J66" s="281"/>
      <c r="K66" s="281"/>
      <c r="L66" s="281"/>
      <c r="M66" s="293">
        <f t="shared" si="1"/>
        <v>0</v>
      </c>
      <c r="N66" s="293">
        <f t="shared" si="2"/>
        <v>0</v>
      </c>
      <c r="O66" s="310">
        <f t="shared" si="0"/>
        <v>0</v>
      </c>
      <c r="P66" s="282"/>
      <c r="Q66" s="282"/>
      <c r="R66" s="282"/>
      <c r="S66" s="294" t="e">
        <f>P66+Q66+#REF!</f>
        <v>#REF!</v>
      </c>
      <c r="T66" s="282"/>
      <c r="U66" s="283"/>
      <c r="V66" s="297">
        <f t="shared" si="3"/>
        <v>0</v>
      </c>
      <c r="W66" s="278"/>
      <c r="X66" s="278"/>
    </row>
    <row r="67" spans="1:24" x14ac:dyDescent="0.35">
      <c r="A67" s="276"/>
      <c r="B67" s="277"/>
      <c r="C67" s="277"/>
      <c r="D67" s="277"/>
      <c r="E67" s="281"/>
      <c r="F67" s="281"/>
      <c r="G67" s="281"/>
      <c r="H67" s="281"/>
      <c r="I67" s="281"/>
      <c r="J67" s="281"/>
      <c r="K67" s="281"/>
      <c r="L67" s="281"/>
      <c r="M67" s="293">
        <f t="shared" si="1"/>
        <v>0</v>
      </c>
      <c r="N67" s="293">
        <f t="shared" si="2"/>
        <v>0</v>
      </c>
      <c r="O67" s="310">
        <f t="shared" si="0"/>
        <v>0</v>
      </c>
      <c r="P67" s="282"/>
      <c r="Q67" s="282"/>
      <c r="R67" s="282"/>
      <c r="S67" s="294" t="e">
        <f>P67+Q67+#REF!</f>
        <v>#REF!</v>
      </c>
      <c r="T67" s="282"/>
      <c r="U67" s="283"/>
      <c r="V67" s="297">
        <f t="shared" si="3"/>
        <v>0</v>
      </c>
      <c r="W67" s="278"/>
      <c r="X67" s="278"/>
    </row>
    <row r="68" spans="1:24" x14ac:dyDescent="0.35">
      <c r="A68" s="276"/>
      <c r="B68" s="277"/>
      <c r="C68" s="277"/>
      <c r="D68" s="277"/>
      <c r="E68" s="281"/>
      <c r="F68" s="281"/>
      <c r="G68" s="281"/>
      <c r="H68" s="281"/>
      <c r="I68" s="281"/>
      <c r="J68" s="281"/>
      <c r="K68" s="281"/>
      <c r="L68" s="281"/>
      <c r="M68" s="293">
        <f t="shared" si="1"/>
        <v>0</v>
      </c>
      <c r="N68" s="293">
        <f t="shared" si="2"/>
        <v>0</v>
      </c>
      <c r="O68" s="310">
        <f t="shared" si="0"/>
        <v>0</v>
      </c>
      <c r="P68" s="282"/>
      <c r="Q68" s="282"/>
      <c r="R68" s="282"/>
      <c r="S68" s="294" t="e">
        <f>P68+Q68+#REF!</f>
        <v>#REF!</v>
      </c>
      <c r="T68" s="282"/>
      <c r="U68" s="283"/>
      <c r="V68" s="297">
        <f t="shared" si="3"/>
        <v>0</v>
      </c>
      <c r="W68" s="278"/>
      <c r="X68" s="278"/>
    </row>
    <row r="69" spans="1:24" x14ac:dyDescent="0.35">
      <c r="A69" s="276"/>
      <c r="B69" s="277"/>
      <c r="C69" s="277"/>
      <c r="D69" s="277"/>
      <c r="E69" s="281"/>
      <c r="F69" s="281"/>
      <c r="G69" s="281"/>
      <c r="H69" s="281"/>
      <c r="I69" s="281"/>
      <c r="J69" s="281"/>
      <c r="K69" s="281"/>
      <c r="L69" s="281"/>
      <c r="M69" s="293">
        <f t="shared" si="1"/>
        <v>0</v>
      </c>
      <c r="N69" s="293">
        <f t="shared" si="2"/>
        <v>0</v>
      </c>
      <c r="O69" s="310">
        <f t="shared" si="0"/>
        <v>0</v>
      </c>
      <c r="P69" s="282"/>
      <c r="Q69" s="282"/>
      <c r="R69" s="282"/>
      <c r="S69" s="294" t="e">
        <f>P69+Q69+#REF!</f>
        <v>#REF!</v>
      </c>
      <c r="T69" s="282"/>
      <c r="U69" s="283"/>
      <c r="V69" s="297">
        <f t="shared" si="3"/>
        <v>0</v>
      </c>
      <c r="W69" s="278"/>
      <c r="X69" s="278"/>
    </row>
    <row r="70" spans="1:24" x14ac:dyDescent="0.35">
      <c r="A70" s="276"/>
      <c r="B70" s="277"/>
      <c r="C70" s="277"/>
      <c r="D70" s="277"/>
      <c r="E70" s="281"/>
      <c r="F70" s="281"/>
      <c r="G70" s="281"/>
      <c r="H70" s="281"/>
      <c r="I70" s="281"/>
      <c r="J70" s="281"/>
      <c r="K70" s="281"/>
      <c r="L70" s="281"/>
      <c r="M70" s="293">
        <f t="shared" si="1"/>
        <v>0</v>
      </c>
      <c r="N70" s="293">
        <f t="shared" si="2"/>
        <v>0</v>
      </c>
      <c r="O70" s="310">
        <f t="shared" si="0"/>
        <v>0</v>
      </c>
      <c r="P70" s="282"/>
      <c r="Q70" s="282"/>
      <c r="R70" s="282"/>
      <c r="S70" s="294" t="e">
        <f>P70+Q70+#REF!</f>
        <v>#REF!</v>
      </c>
      <c r="T70" s="282"/>
      <c r="U70" s="283"/>
      <c r="V70" s="297">
        <f t="shared" si="3"/>
        <v>0</v>
      </c>
      <c r="W70" s="278"/>
      <c r="X70" s="278"/>
    </row>
    <row r="71" spans="1:24" x14ac:dyDescent="0.35">
      <c r="A71" s="276"/>
      <c r="B71" s="277"/>
      <c r="C71" s="277"/>
      <c r="D71" s="277"/>
      <c r="E71" s="281"/>
      <c r="F71" s="281"/>
      <c r="G71" s="281"/>
      <c r="H71" s="281"/>
      <c r="I71" s="281"/>
      <c r="J71" s="281"/>
      <c r="K71" s="281"/>
      <c r="L71" s="281"/>
      <c r="M71" s="293">
        <f t="shared" si="1"/>
        <v>0</v>
      </c>
      <c r="N71" s="293">
        <f t="shared" si="2"/>
        <v>0</v>
      </c>
      <c r="O71" s="310">
        <f t="shared" si="0"/>
        <v>0</v>
      </c>
      <c r="P71" s="282"/>
      <c r="Q71" s="282"/>
      <c r="R71" s="282"/>
      <c r="S71" s="294" t="e">
        <f>P71+Q71+#REF!</f>
        <v>#REF!</v>
      </c>
      <c r="T71" s="282"/>
      <c r="U71" s="283"/>
      <c r="V71" s="297">
        <f t="shared" si="3"/>
        <v>0</v>
      </c>
      <c r="W71" s="278"/>
      <c r="X71" s="278"/>
    </row>
    <row r="72" spans="1:24" x14ac:dyDescent="0.35">
      <c r="A72" s="276"/>
      <c r="B72" s="277"/>
      <c r="C72" s="277"/>
      <c r="D72" s="277"/>
      <c r="E72" s="281"/>
      <c r="F72" s="281"/>
      <c r="G72" s="281"/>
      <c r="H72" s="281"/>
      <c r="I72" s="281"/>
      <c r="J72" s="281"/>
      <c r="K72" s="281"/>
      <c r="L72" s="281"/>
      <c r="M72" s="293">
        <f t="shared" si="1"/>
        <v>0</v>
      </c>
      <c r="N72" s="293">
        <f t="shared" si="2"/>
        <v>0</v>
      </c>
      <c r="O72" s="310">
        <f t="shared" si="0"/>
        <v>0</v>
      </c>
      <c r="P72" s="282"/>
      <c r="Q72" s="282"/>
      <c r="R72" s="282"/>
      <c r="S72" s="294" t="e">
        <f>P72+Q72+#REF!</f>
        <v>#REF!</v>
      </c>
      <c r="T72" s="282"/>
      <c r="U72" s="283"/>
      <c r="V72" s="297">
        <f t="shared" si="3"/>
        <v>0</v>
      </c>
      <c r="W72" s="278"/>
      <c r="X72" s="278"/>
    </row>
    <row r="73" spans="1:24" x14ac:dyDescent="0.35">
      <c r="A73" s="276"/>
      <c r="B73" s="277"/>
      <c r="C73" s="277"/>
      <c r="D73" s="277"/>
      <c r="E73" s="281"/>
      <c r="F73" s="281"/>
      <c r="G73" s="281"/>
      <c r="H73" s="281"/>
      <c r="I73" s="281"/>
      <c r="J73" s="281"/>
      <c r="K73" s="281"/>
      <c r="L73" s="281"/>
      <c r="M73" s="293">
        <f t="shared" si="1"/>
        <v>0</v>
      </c>
      <c r="N73" s="293">
        <f t="shared" si="2"/>
        <v>0</v>
      </c>
      <c r="O73" s="310">
        <f t="shared" si="0"/>
        <v>0</v>
      </c>
      <c r="P73" s="282"/>
      <c r="Q73" s="282"/>
      <c r="R73" s="282"/>
      <c r="S73" s="294" t="e">
        <f>P73+Q73+#REF!</f>
        <v>#REF!</v>
      </c>
      <c r="T73" s="282"/>
      <c r="U73" s="283"/>
      <c r="V73" s="297">
        <f t="shared" si="3"/>
        <v>0</v>
      </c>
      <c r="W73" s="278"/>
      <c r="X73" s="278"/>
    </row>
    <row r="74" spans="1:24" x14ac:dyDescent="0.35">
      <c r="A74" s="276"/>
      <c r="B74" s="277"/>
      <c r="C74" s="277"/>
      <c r="D74" s="277"/>
      <c r="E74" s="281"/>
      <c r="F74" s="281"/>
      <c r="G74" s="281"/>
      <c r="H74" s="281"/>
      <c r="I74" s="281"/>
      <c r="J74" s="281"/>
      <c r="K74" s="281"/>
      <c r="L74" s="281"/>
      <c r="M74" s="293">
        <f t="shared" si="1"/>
        <v>0</v>
      </c>
      <c r="N74" s="293">
        <f t="shared" si="2"/>
        <v>0</v>
      </c>
      <c r="O74" s="310">
        <f t="shared" si="0"/>
        <v>0</v>
      </c>
      <c r="P74" s="282"/>
      <c r="Q74" s="282"/>
      <c r="R74" s="282"/>
      <c r="S74" s="294" t="e">
        <f>P74+Q74+#REF!</f>
        <v>#REF!</v>
      </c>
      <c r="T74" s="282"/>
      <c r="U74" s="283"/>
      <c r="V74" s="297">
        <f t="shared" si="3"/>
        <v>0</v>
      </c>
      <c r="W74" s="278"/>
      <c r="X74" s="278"/>
    </row>
    <row r="75" spans="1:24" x14ac:dyDescent="0.35">
      <c r="A75" s="276"/>
      <c r="B75" s="277"/>
      <c r="C75" s="277"/>
      <c r="D75" s="277"/>
      <c r="E75" s="281"/>
      <c r="F75" s="281"/>
      <c r="G75" s="281"/>
      <c r="H75" s="281"/>
      <c r="I75" s="281"/>
      <c r="J75" s="281"/>
      <c r="K75" s="281"/>
      <c r="L75" s="281"/>
      <c r="M75" s="293">
        <f t="shared" si="1"/>
        <v>0</v>
      </c>
      <c r="N75" s="293">
        <f t="shared" si="2"/>
        <v>0</v>
      </c>
      <c r="O75" s="310">
        <f t="shared" ref="O75:O85" si="4">M75+N75</f>
        <v>0</v>
      </c>
      <c r="P75" s="282"/>
      <c r="Q75" s="282"/>
      <c r="R75" s="282"/>
      <c r="S75" s="294" t="e">
        <f>P75+Q75+#REF!</f>
        <v>#REF!</v>
      </c>
      <c r="T75" s="282"/>
      <c r="U75" s="283"/>
      <c r="V75" s="297">
        <f t="shared" si="3"/>
        <v>0</v>
      </c>
      <c r="W75" s="278"/>
      <c r="X75" s="278"/>
    </row>
    <row r="76" spans="1:24" x14ac:dyDescent="0.35">
      <c r="A76" s="276"/>
      <c r="B76" s="277"/>
      <c r="C76" s="277"/>
      <c r="D76" s="277"/>
      <c r="E76" s="281"/>
      <c r="F76" s="281"/>
      <c r="G76" s="281"/>
      <c r="H76" s="281"/>
      <c r="I76" s="281"/>
      <c r="J76" s="281"/>
      <c r="K76" s="281"/>
      <c r="L76" s="281"/>
      <c r="M76" s="293">
        <f t="shared" ref="M76:M85" si="5">E76+F76+G76</f>
        <v>0</v>
      </c>
      <c r="N76" s="293">
        <f t="shared" ref="N76:N85" si="6">I76+J76+K76</f>
        <v>0</v>
      </c>
      <c r="O76" s="310">
        <f t="shared" si="4"/>
        <v>0</v>
      </c>
      <c r="P76" s="282"/>
      <c r="Q76" s="282"/>
      <c r="R76" s="282"/>
      <c r="S76" s="294" t="e">
        <f>P76+Q76+#REF!</f>
        <v>#REF!</v>
      </c>
      <c r="T76" s="282"/>
      <c r="U76" s="283"/>
      <c r="V76" s="297">
        <f t="shared" ref="V76:V85" si="7">T76+U76</f>
        <v>0</v>
      </c>
      <c r="W76" s="278"/>
      <c r="X76" s="278"/>
    </row>
    <row r="77" spans="1:24" x14ac:dyDescent="0.35">
      <c r="A77" s="276"/>
      <c r="B77" s="277"/>
      <c r="C77" s="277"/>
      <c r="D77" s="277"/>
      <c r="E77" s="281"/>
      <c r="F77" s="281"/>
      <c r="G77" s="281"/>
      <c r="H77" s="281"/>
      <c r="I77" s="281"/>
      <c r="J77" s="281"/>
      <c r="K77" s="281"/>
      <c r="L77" s="281"/>
      <c r="M77" s="293">
        <f t="shared" si="5"/>
        <v>0</v>
      </c>
      <c r="N77" s="293">
        <f t="shared" si="6"/>
        <v>0</v>
      </c>
      <c r="O77" s="310">
        <f t="shared" si="4"/>
        <v>0</v>
      </c>
      <c r="P77" s="282"/>
      <c r="Q77" s="282"/>
      <c r="R77" s="282"/>
      <c r="S77" s="294" t="e">
        <f>P77+Q77+#REF!</f>
        <v>#REF!</v>
      </c>
      <c r="T77" s="282"/>
      <c r="U77" s="283"/>
      <c r="V77" s="297">
        <f t="shared" si="7"/>
        <v>0</v>
      </c>
      <c r="W77" s="278"/>
      <c r="X77" s="278"/>
    </row>
    <row r="78" spans="1:24" x14ac:dyDescent="0.35">
      <c r="A78" s="276"/>
      <c r="B78" s="277"/>
      <c r="C78" s="277"/>
      <c r="D78" s="277"/>
      <c r="E78" s="281"/>
      <c r="F78" s="281"/>
      <c r="G78" s="281"/>
      <c r="H78" s="281"/>
      <c r="I78" s="281"/>
      <c r="J78" s="281"/>
      <c r="K78" s="281"/>
      <c r="L78" s="281"/>
      <c r="M78" s="293">
        <f t="shared" si="5"/>
        <v>0</v>
      </c>
      <c r="N78" s="293">
        <f t="shared" si="6"/>
        <v>0</v>
      </c>
      <c r="O78" s="310">
        <f t="shared" si="4"/>
        <v>0</v>
      </c>
      <c r="P78" s="282"/>
      <c r="Q78" s="282"/>
      <c r="R78" s="282"/>
      <c r="S78" s="294" t="e">
        <f>P78+Q78+#REF!</f>
        <v>#REF!</v>
      </c>
      <c r="T78" s="282"/>
      <c r="U78" s="283"/>
      <c r="V78" s="297">
        <f t="shared" si="7"/>
        <v>0</v>
      </c>
      <c r="W78" s="278"/>
      <c r="X78" s="278"/>
    </row>
    <row r="79" spans="1:24" x14ac:dyDescent="0.35">
      <c r="A79" s="276"/>
      <c r="B79" s="277"/>
      <c r="C79" s="277"/>
      <c r="D79" s="277"/>
      <c r="E79" s="281"/>
      <c r="F79" s="281"/>
      <c r="G79" s="281"/>
      <c r="H79" s="281"/>
      <c r="I79" s="281"/>
      <c r="J79" s="281"/>
      <c r="K79" s="281"/>
      <c r="L79" s="281"/>
      <c r="M79" s="293">
        <f t="shared" si="5"/>
        <v>0</v>
      </c>
      <c r="N79" s="293">
        <f t="shared" si="6"/>
        <v>0</v>
      </c>
      <c r="O79" s="310">
        <f t="shared" si="4"/>
        <v>0</v>
      </c>
      <c r="P79" s="282"/>
      <c r="Q79" s="282"/>
      <c r="R79" s="282"/>
      <c r="S79" s="294" t="e">
        <f>P79+Q79+#REF!</f>
        <v>#REF!</v>
      </c>
      <c r="T79" s="282"/>
      <c r="U79" s="283"/>
      <c r="V79" s="297">
        <f t="shared" si="7"/>
        <v>0</v>
      </c>
      <c r="W79" s="278"/>
      <c r="X79" s="278"/>
    </row>
    <row r="80" spans="1:24" x14ac:dyDescent="0.35">
      <c r="A80" s="276"/>
      <c r="B80" s="277"/>
      <c r="C80" s="277"/>
      <c r="D80" s="277"/>
      <c r="E80" s="281"/>
      <c r="F80" s="281"/>
      <c r="G80" s="281"/>
      <c r="H80" s="281"/>
      <c r="I80" s="281"/>
      <c r="J80" s="281"/>
      <c r="K80" s="281"/>
      <c r="L80" s="281"/>
      <c r="M80" s="293">
        <f t="shared" si="5"/>
        <v>0</v>
      </c>
      <c r="N80" s="293">
        <f t="shared" si="6"/>
        <v>0</v>
      </c>
      <c r="O80" s="310">
        <f t="shared" si="4"/>
        <v>0</v>
      </c>
      <c r="P80" s="282"/>
      <c r="Q80" s="282"/>
      <c r="R80" s="282"/>
      <c r="S80" s="294" t="e">
        <f>P80+Q80+#REF!</f>
        <v>#REF!</v>
      </c>
      <c r="T80" s="282"/>
      <c r="U80" s="283"/>
      <c r="V80" s="297">
        <f t="shared" si="7"/>
        <v>0</v>
      </c>
      <c r="W80" s="278"/>
      <c r="X80" s="278"/>
    </row>
    <row r="81" spans="1:24" x14ac:dyDescent="0.35">
      <c r="A81" s="276"/>
      <c r="B81" s="277"/>
      <c r="C81" s="277"/>
      <c r="D81" s="277"/>
      <c r="E81" s="281"/>
      <c r="F81" s="281"/>
      <c r="G81" s="281"/>
      <c r="H81" s="281"/>
      <c r="I81" s="281"/>
      <c r="J81" s="281"/>
      <c r="K81" s="281"/>
      <c r="L81" s="281"/>
      <c r="M81" s="293">
        <f t="shared" si="5"/>
        <v>0</v>
      </c>
      <c r="N81" s="293">
        <f t="shared" si="6"/>
        <v>0</v>
      </c>
      <c r="O81" s="310">
        <f t="shared" si="4"/>
        <v>0</v>
      </c>
      <c r="P81" s="282"/>
      <c r="Q81" s="282"/>
      <c r="R81" s="282"/>
      <c r="S81" s="294" t="e">
        <f>P81+Q81+#REF!</f>
        <v>#REF!</v>
      </c>
      <c r="T81" s="282"/>
      <c r="U81" s="283"/>
      <c r="V81" s="297">
        <f t="shared" si="7"/>
        <v>0</v>
      </c>
      <c r="W81" s="278"/>
      <c r="X81" s="278"/>
    </row>
    <row r="82" spans="1:24" x14ac:dyDescent="0.35">
      <c r="A82" s="276"/>
      <c r="B82" s="277"/>
      <c r="C82" s="277"/>
      <c r="D82" s="277"/>
      <c r="E82" s="281"/>
      <c r="F82" s="281"/>
      <c r="G82" s="281"/>
      <c r="H82" s="281"/>
      <c r="I82" s="281"/>
      <c r="J82" s="281"/>
      <c r="K82" s="281"/>
      <c r="L82" s="281"/>
      <c r="M82" s="293">
        <f t="shared" si="5"/>
        <v>0</v>
      </c>
      <c r="N82" s="293">
        <f t="shared" si="6"/>
        <v>0</v>
      </c>
      <c r="O82" s="310">
        <f t="shared" si="4"/>
        <v>0</v>
      </c>
      <c r="P82" s="282"/>
      <c r="Q82" s="282"/>
      <c r="R82" s="282"/>
      <c r="S82" s="294" t="e">
        <f>P82+Q82+#REF!</f>
        <v>#REF!</v>
      </c>
      <c r="T82" s="282"/>
      <c r="U82" s="283"/>
      <c r="V82" s="297">
        <f t="shared" si="7"/>
        <v>0</v>
      </c>
      <c r="W82" s="278"/>
      <c r="X82" s="278"/>
    </row>
    <row r="83" spans="1:24" x14ac:dyDescent="0.35">
      <c r="A83" s="276"/>
      <c r="B83" s="277"/>
      <c r="C83" s="277"/>
      <c r="D83" s="277"/>
      <c r="E83" s="281"/>
      <c r="F83" s="281"/>
      <c r="G83" s="281"/>
      <c r="H83" s="281"/>
      <c r="I83" s="281"/>
      <c r="J83" s="281"/>
      <c r="K83" s="281"/>
      <c r="L83" s="281"/>
      <c r="M83" s="293">
        <f t="shared" si="5"/>
        <v>0</v>
      </c>
      <c r="N83" s="293">
        <f t="shared" si="6"/>
        <v>0</v>
      </c>
      <c r="O83" s="310">
        <f t="shared" si="4"/>
        <v>0</v>
      </c>
      <c r="P83" s="282"/>
      <c r="Q83" s="282"/>
      <c r="R83" s="282"/>
      <c r="S83" s="294" t="e">
        <f>P83+Q83+#REF!</f>
        <v>#REF!</v>
      </c>
      <c r="T83" s="282"/>
      <c r="U83" s="283"/>
      <c r="V83" s="297">
        <f t="shared" si="7"/>
        <v>0</v>
      </c>
      <c r="W83" s="278"/>
      <c r="X83" s="278"/>
    </row>
    <row r="84" spans="1:24" x14ac:dyDescent="0.35">
      <c r="A84" s="276"/>
      <c r="B84" s="277"/>
      <c r="C84" s="277"/>
      <c r="D84" s="277"/>
      <c r="E84" s="281"/>
      <c r="F84" s="281"/>
      <c r="G84" s="281"/>
      <c r="H84" s="281"/>
      <c r="I84" s="281"/>
      <c r="J84" s="281"/>
      <c r="K84" s="281"/>
      <c r="L84" s="281"/>
      <c r="M84" s="293">
        <f t="shared" si="5"/>
        <v>0</v>
      </c>
      <c r="N84" s="293">
        <f t="shared" si="6"/>
        <v>0</v>
      </c>
      <c r="O84" s="310">
        <f t="shared" si="4"/>
        <v>0</v>
      </c>
      <c r="P84" s="282"/>
      <c r="Q84" s="282"/>
      <c r="R84" s="282"/>
      <c r="S84" s="294" t="e">
        <f>P84+Q84+#REF!</f>
        <v>#REF!</v>
      </c>
      <c r="T84" s="282"/>
      <c r="U84" s="283"/>
      <c r="V84" s="297">
        <f t="shared" si="7"/>
        <v>0</v>
      </c>
      <c r="W84" s="278"/>
      <c r="X84" s="278"/>
    </row>
    <row r="85" spans="1:24" x14ac:dyDescent="0.35">
      <c r="A85" s="276"/>
      <c r="B85" s="277"/>
      <c r="C85" s="277"/>
      <c r="D85" s="277"/>
      <c r="E85" s="281"/>
      <c r="F85" s="281"/>
      <c r="G85" s="281"/>
      <c r="H85" s="281"/>
      <c r="I85" s="281"/>
      <c r="J85" s="281"/>
      <c r="K85" s="281"/>
      <c r="L85" s="281"/>
      <c r="M85" s="293">
        <f t="shared" si="5"/>
        <v>0</v>
      </c>
      <c r="N85" s="293">
        <f t="shared" si="6"/>
        <v>0</v>
      </c>
      <c r="O85" s="310">
        <f t="shared" si="4"/>
        <v>0</v>
      </c>
      <c r="P85" s="282"/>
      <c r="Q85" s="282"/>
      <c r="R85" s="282"/>
      <c r="S85" s="294" t="e">
        <f>P85+Q85+#REF!</f>
        <v>#REF!</v>
      </c>
      <c r="T85" s="282"/>
      <c r="U85" s="283"/>
      <c r="V85" s="297">
        <f t="shared" si="7"/>
        <v>0</v>
      </c>
      <c r="W85" s="278"/>
      <c r="X85" s="278"/>
    </row>
    <row r="86" spans="1:24" ht="15" thickBot="1" x14ac:dyDescent="0.4">
      <c r="A86" s="298"/>
      <c r="B86" s="299"/>
      <c r="C86" s="299"/>
      <c r="D86" s="299"/>
      <c r="E86" s="299"/>
      <c r="F86" s="299"/>
      <c r="G86" s="299"/>
      <c r="H86" s="299"/>
      <c r="I86" s="299"/>
      <c r="J86" s="299"/>
      <c r="K86" s="299"/>
      <c r="L86" s="299"/>
      <c r="M86" s="300">
        <f t="shared" ref="M86:U86" si="8">SUM(M11:M85)</f>
        <v>0</v>
      </c>
      <c r="N86" s="300">
        <f t="shared" si="8"/>
        <v>0</v>
      </c>
      <c r="O86" s="300">
        <f t="shared" si="8"/>
        <v>0</v>
      </c>
      <c r="P86" s="300">
        <f t="shared" si="8"/>
        <v>0</v>
      </c>
      <c r="Q86" s="300">
        <f t="shared" si="8"/>
        <v>0</v>
      </c>
      <c r="R86" s="300">
        <f t="shared" si="8"/>
        <v>0</v>
      </c>
      <c r="S86" s="300" t="e">
        <f t="shared" si="8"/>
        <v>#REF!</v>
      </c>
      <c r="T86" s="300">
        <f t="shared" si="8"/>
        <v>0</v>
      </c>
      <c r="U86" s="300">
        <f t="shared" si="8"/>
        <v>0</v>
      </c>
      <c r="V86" s="300">
        <f>SUM(V11:V85)</f>
        <v>0</v>
      </c>
      <c r="W86" s="299"/>
      <c r="X86" s="299"/>
    </row>
  </sheetData>
  <sheetProtection algorithmName="SHA-512" hashValue="dbvZxezvOjiN5uyFmTJPdddlkIDF6lehCl8YJogN6FieWGgmYYbQ9niSWG8duSW5L1u9lqh9S+kwuQ5wx6DDdQ==" saltValue="K/OdTEfkOWiAkoSw4M6M5w==" spinCount="100000" sheet="1" objects="1" scenarios="1"/>
  <mergeCells count="13">
    <mergeCell ref="T8:V8"/>
    <mergeCell ref="W8:X8"/>
    <mergeCell ref="P7:S7"/>
    <mergeCell ref="C8:D8"/>
    <mergeCell ref="E8:H8"/>
    <mergeCell ref="I8:L8"/>
    <mergeCell ref="M8:O8"/>
    <mergeCell ref="Q8:S8"/>
    <mergeCell ref="A7:B7"/>
    <mergeCell ref="C7:D7"/>
    <mergeCell ref="E7:O7"/>
    <mergeCell ref="T7:V7"/>
    <mergeCell ref="W7:X7"/>
  </mergeCells>
  <conditionalFormatting sqref="V11:X11 W12:X17">
    <cfRule type="expression" dxfId="3" priority="4">
      <formula>$N11-SUM(#REF!)&lt;&gt;0</formula>
    </cfRule>
  </conditionalFormatting>
  <conditionalFormatting sqref="W9:X9">
    <cfRule type="expression" dxfId="2" priority="3">
      <formula>$O9-SUM(#REF!)&lt;&gt;0</formula>
    </cfRule>
  </conditionalFormatting>
  <conditionalFormatting sqref="W8">
    <cfRule type="expression" dxfId="1" priority="2">
      <formula>$BK8-SUM(#REF!)&lt;&gt;0</formula>
    </cfRule>
  </conditionalFormatting>
  <conditionalFormatting sqref="V12:V85">
    <cfRule type="expression" dxfId="0" priority="1">
      <formula>$N12-SUM(#REF!)&lt;&gt;0</formula>
    </cfRule>
  </conditionalFormatting>
  <pageMargins left="0.70866141732283472" right="0.70866141732283472" top="0.74803149606299213" bottom="0.74803149606299213" header="0.31496062992125984" footer="0.31496062992125984"/>
  <pageSetup paperSize="8" scale="26" fitToHeight="0"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986110A-95EA-49AD-84E6-004C65A54C7A}">
          <x14:formula1>
            <xm:f>Developer!$A$4:$A$8</xm:f>
          </x14:formula1>
          <xm:sqref>B11:B85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C232C-3B1D-457C-A3B2-B45ED7BDC51B}">
  <dimension ref="A1:IX55036"/>
  <sheetViews>
    <sheetView workbookViewId="0">
      <selection activeCell="I50" sqref="I50"/>
    </sheetView>
  </sheetViews>
  <sheetFormatPr defaultRowHeight="14.5" x14ac:dyDescent="0.35"/>
  <cols>
    <col min="1" max="1" width="13.7265625" customWidth="1"/>
    <col min="2" max="4" width="31.7265625" customWidth="1"/>
    <col min="5" max="6" width="12.90625" customWidth="1"/>
    <col min="7" max="7" width="2.26953125" customWidth="1"/>
    <col min="8" max="10" width="12.90625" customWidth="1"/>
    <col min="11" max="11" width="2.26953125" customWidth="1"/>
    <col min="12" max="17" width="12.90625" customWidth="1"/>
    <col min="18" max="18" width="15.36328125" customWidth="1"/>
    <col min="259" max="259" width="13.7265625" customWidth="1"/>
    <col min="260" max="260" width="31.7265625" customWidth="1"/>
    <col min="261" max="262" width="12.90625" customWidth="1"/>
    <col min="263" max="263" width="2.26953125" customWidth="1"/>
    <col min="264" max="266" width="12.90625" customWidth="1"/>
    <col min="267" max="267" width="2.26953125" customWidth="1"/>
    <col min="268" max="273" width="12.90625" customWidth="1"/>
    <col min="274" max="274" width="15.36328125" customWidth="1"/>
    <col min="515" max="515" width="13.7265625" customWidth="1"/>
    <col min="516" max="516" width="31.7265625" customWidth="1"/>
    <col min="517" max="518" width="12.90625" customWidth="1"/>
    <col min="519" max="519" width="2.26953125" customWidth="1"/>
    <col min="520" max="522" width="12.90625" customWidth="1"/>
    <col min="523" max="523" width="2.26953125" customWidth="1"/>
    <col min="524" max="529" width="12.90625" customWidth="1"/>
    <col min="530" max="530" width="15.36328125" customWidth="1"/>
    <col min="771" max="771" width="13.7265625" customWidth="1"/>
    <col min="772" max="772" width="31.7265625" customWidth="1"/>
    <col min="773" max="774" width="12.90625" customWidth="1"/>
    <col min="775" max="775" width="2.26953125" customWidth="1"/>
    <col min="776" max="778" width="12.90625" customWidth="1"/>
    <col min="779" max="779" width="2.26953125" customWidth="1"/>
    <col min="780" max="785" width="12.90625" customWidth="1"/>
    <col min="786" max="786" width="15.36328125" customWidth="1"/>
    <col min="1027" max="1027" width="13.7265625" customWidth="1"/>
    <col min="1028" max="1028" width="31.7265625" customWidth="1"/>
    <col min="1029" max="1030" width="12.90625" customWidth="1"/>
    <col min="1031" max="1031" width="2.26953125" customWidth="1"/>
    <col min="1032" max="1034" width="12.90625" customWidth="1"/>
    <col min="1035" max="1035" width="2.26953125" customWidth="1"/>
    <col min="1036" max="1041" width="12.90625" customWidth="1"/>
    <col min="1042" max="1042" width="15.36328125" customWidth="1"/>
    <col min="1283" max="1283" width="13.7265625" customWidth="1"/>
    <col min="1284" max="1284" width="31.7265625" customWidth="1"/>
    <col min="1285" max="1286" width="12.90625" customWidth="1"/>
    <col min="1287" max="1287" width="2.26953125" customWidth="1"/>
    <col min="1288" max="1290" width="12.90625" customWidth="1"/>
    <col min="1291" max="1291" width="2.26953125" customWidth="1"/>
    <col min="1292" max="1297" width="12.90625" customWidth="1"/>
    <col min="1298" max="1298" width="15.36328125" customWidth="1"/>
    <col min="1539" max="1539" width="13.7265625" customWidth="1"/>
    <col min="1540" max="1540" width="31.7265625" customWidth="1"/>
    <col min="1541" max="1542" width="12.90625" customWidth="1"/>
    <col min="1543" max="1543" width="2.26953125" customWidth="1"/>
    <col min="1544" max="1546" width="12.90625" customWidth="1"/>
    <col min="1547" max="1547" width="2.26953125" customWidth="1"/>
    <col min="1548" max="1553" width="12.90625" customWidth="1"/>
    <col min="1554" max="1554" width="15.36328125" customWidth="1"/>
    <col min="1795" max="1795" width="13.7265625" customWidth="1"/>
    <col min="1796" max="1796" width="31.7265625" customWidth="1"/>
    <col min="1797" max="1798" width="12.90625" customWidth="1"/>
    <col min="1799" max="1799" width="2.26953125" customWidth="1"/>
    <col min="1800" max="1802" width="12.90625" customWidth="1"/>
    <col min="1803" max="1803" width="2.26953125" customWidth="1"/>
    <col min="1804" max="1809" width="12.90625" customWidth="1"/>
    <col min="1810" max="1810" width="15.36328125" customWidth="1"/>
    <col min="2051" max="2051" width="13.7265625" customWidth="1"/>
    <col min="2052" max="2052" width="31.7265625" customWidth="1"/>
    <col min="2053" max="2054" width="12.90625" customWidth="1"/>
    <col min="2055" max="2055" width="2.26953125" customWidth="1"/>
    <col min="2056" max="2058" width="12.90625" customWidth="1"/>
    <col min="2059" max="2059" width="2.26953125" customWidth="1"/>
    <col min="2060" max="2065" width="12.90625" customWidth="1"/>
    <col min="2066" max="2066" width="15.36328125" customWidth="1"/>
    <col min="2307" max="2307" width="13.7265625" customWidth="1"/>
    <col min="2308" max="2308" width="31.7265625" customWidth="1"/>
    <col min="2309" max="2310" width="12.90625" customWidth="1"/>
    <col min="2311" max="2311" width="2.26953125" customWidth="1"/>
    <col min="2312" max="2314" width="12.90625" customWidth="1"/>
    <col min="2315" max="2315" width="2.26953125" customWidth="1"/>
    <col min="2316" max="2321" width="12.90625" customWidth="1"/>
    <col min="2322" max="2322" width="15.36328125" customWidth="1"/>
    <col min="2563" max="2563" width="13.7265625" customWidth="1"/>
    <col min="2564" max="2564" width="31.7265625" customWidth="1"/>
    <col min="2565" max="2566" width="12.90625" customWidth="1"/>
    <col min="2567" max="2567" width="2.26953125" customWidth="1"/>
    <col min="2568" max="2570" width="12.90625" customWidth="1"/>
    <col min="2571" max="2571" width="2.26953125" customWidth="1"/>
    <col min="2572" max="2577" width="12.90625" customWidth="1"/>
    <col min="2578" max="2578" width="15.36328125" customWidth="1"/>
    <col min="2819" max="2819" width="13.7265625" customWidth="1"/>
    <col min="2820" max="2820" width="31.7265625" customWidth="1"/>
    <col min="2821" max="2822" width="12.90625" customWidth="1"/>
    <col min="2823" max="2823" width="2.26953125" customWidth="1"/>
    <col min="2824" max="2826" width="12.90625" customWidth="1"/>
    <col min="2827" max="2827" width="2.26953125" customWidth="1"/>
    <col min="2828" max="2833" width="12.90625" customWidth="1"/>
    <col min="2834" max="2834" width="15.36328125" customWidth="1"/>
    <col min="3075" max="3075" width="13.7265625" customWidth="1"/>
    <col min="3076" max="3076" width="31.7265625" customWidth="1"/>
    <col min="3077" max="3078" width="12.90625" customWidth="1"/>
    <col min="3079" max="3079" width="2.26953125" customWidth="1"/>
    <col min="3080" max="3082" width="12.90625" customWidth="1"/>
    <col min="3083" max="3083" width="2.26953125" customWidth="1"/>
    <col min="3084" max="3089" width="12.90625" customWidth="1"/>
    <col min="3090" max="3090" width="15.36328125" customWidth="1"/>
    <col min="3331" max="3331" width="13.7265625" customWidth="1"/>
    <col min="3332" max="3332" width="31.7265625" customWidth="1"/>
    <col min="3333" max="3334" width="12.90625" customWidth="1"/>
    <col min="3335" max="3335" width="2.26953125" customWidth="1"/>
    <col min="3336" max="3338" width="12.90625" customWidth="1"/>
    <col min="3339" max="3339" width="2.26953125" customWidth="1"/>
    <col min="3340" max="3345" width="12.90625" customWidth="1"/>
    <col min="3346" max="3346" width="15.36328125" customWidth="1"/>
    <col min="3587" max="3587" width="13.7265625" customWidth="1"/>
    <col min="3588" max="3588" width="31.7265625" customWidth="1"/>
    <col min="3589" max="3590" width="12.90625" customWidth="1"/>
    <col min="3591" max="3591" width="2.26953125" customWidth="1"/>
    <col min="3592" max="3594" width="12.90625" customWidth="1"/>
    <col min="3595" max="3595" width="2.26953125" customWidth="1"/>
    <col min="3596" max="3601" width="12.90625" customWidth="1"/>
    <col min="3602" max="3602" width="15.36328125" customWidth="1"/>
    <col min="3843" max="3843" width="13.7265625" customWidth="1"/>
    <col min="3844" max="3844" width="31.7265625" customWidth="1"/>
    <col min="3845" max="3846" width="12.90625" customWidth="1"/>
    <col min="3847" max="3847" width="2.26953125" customWidth="1"/>
    <col min="3848" max="3850" width="12.90625" customWidth="1"/>
    <col min="3851" max="3851" width="2.26953125" customWidth="1"/>
    <col min="3852" max="3857" width="12.90625" customWidth="1"/>
    <col min="3858" max="3858" width="15.36328125" customWidth="1"/>
    <col min="4099" max="4099" width="13.7265625" customWidth="1"/>
    <col min="4100" max="4100" width="31.7265625" customWidth="1"/>
    <col min="4101" max="4102" width="12.90625" customWidth="1"/>
    <col min="4103" max="4103" width="2.26953125" customWidth="1"/>
    <col min="4104" max="4106" width="12.90625" customWidth="1"/>
    <col min="4107" max="4107" width="2.26953125" customWidth="1"/>
    <col min="4108" max="4113" width="12.90625" customWidth="1"/>
    <col min="4114" max="4114" width="15.36328125" customWidth="1"/>
    <col min="4355" max="4355" width="13.7265625" customWidth="1"/>
    <col min="4356" max="4356" width="31.7265625" customWidth="1"/>
    <col min="4357" max="4358" width="12.90625" customWidth="1"/>
    <col min="4359" max="4359" width="2.26953125" customWidth="1"/>
    <col min="4360" max="4362" width="12.90625" customWidth="1"/>
    <col min="4363" max="4363" width="2.26953125" customWidth="1"/>
    <col min="4364" max="4369" width="12.90625" customWidth="1"/>
    <col min="4370" max="4370" width="15.36328125" customWidth="1"/>
    <col min="4611" max="4611" width="13.7265625" customWidth="1"/>
    <col min="4612" max="4612" width="31.7265625" customWidth="1"/>
    <col min="4613" max="4614" width="12.90625" customWidth="1"/>
    <col min="4615" max="4615" width="2.26953125" customWidth="1"/>
    <col min="4616" max="4618" width="12.90625" customWidth="1"/>
    <col min="4619" max="4619" width="2.26953125" customWidth="1"/>
    <col min="4620" max="4625" width="12.90625" customWidth="1"/>
    <col min="4626" max="4626" width="15.36328125" customWidth="1"/>
    <col min="4867" max="4867" width="13.7265625" customWidth="1"/>
    <col min="4868" max="4868" width="31.7265625" customWidth="1"/>
    <col min="4869" max="4870" width="12.90625" customWidth="1"/>
    <col min="4871" max="4871" width="2.26953125" customWidth="1"/>
    <col min="4872" max="4874" width="12.90625" customWidth="1"/>
    <col min="4875" max="4875" width="2.26953125" customWidth="1"/>
    <col min="4876" max="4881" width="12.90625" customWidth="1"/>
    <col min="4882" max="4882" width="15.36328125" customWidth="1"/>
    <col min="5123" max="5123" width="13.7265625" customWidth="1"/>
    <col min="5124" max="5124" width="31.7265625" customWidth="1"/>
    <col min="5125" max="5126" width="12.90625" customWidth="1"/>
    <col min="5127" max="5127" width="2.26953125" customWidth="1"/>
    <col min="5128" max="5130" width="12.90625" customWidth="1"/>
    <col min="5131" max="5131" width="2.26953125" customWidth="1"/>
    <col min="5132" max="5137" width="12.90625" customWidth="1"/>
    <col min="5138" max="5138" width="15.36328125" customWidth="1"/>
    <col min="5379" max="5379" width="13.7265625" customWidth="1"/>
    <col min="5380" max="5380" width="31.7265625" customWidth="1"/>
    <col min="5381" max="5382" width="12.90625" customWidth="1"/>
    <col min="5383" max="5383" width="2.26953125" customWidth="1"/>
    <col min="5384" max="5386" width="12.90625" customWidth="1"/>
    <col min="5387" max="5387" width="2.26953125" customWidth="1"/>
    <col min="5388" max="5393" width="12.90625" customWidth="1"/>
    <col min="5394" max="5394" width="15.36328125" customWidth="1"/>
    <col min="5635" max="5635" width="13.7265625" customWidth="1"/>
    <col min="5636" max="5636" width="31.7265625" customWidth="1"/>
    <col min="5637" max="5638" width="12.90625" customWidth="1"/>
    <col min="5639" max="5639" width="2.26953125" customWidth="1"/>
    <col min="5640" max="5642" width="12.90625" customWidth="1"/>
    <col min="5643" max="5643" width="2.26953125" customWidth="1"/>
    <col min="5644" max="5649" width="12.90625" customWidth="1"/>
    <col min="5650" max="5650" width="15.36328125" customWidth="1"/>
    <col min="5891" max="5891" width="13.7265625" customWidth="1"/>
    <col min="5892" max="5892" width="31.7265625" customWidth="1"/>
    <col min="5893" max="5894" width="12.90625" customWidth="1"/>
    <col min="5895" max="5895" width="2.26953125" customWidth="1"/>
    <col min="5896" max="5898" width="12.90625" customWidth="1"/>
    <col min="5899" max="5899" width="2.26953125" customWidth="1"/>
    <col min="5900" max="5905" width="12.90625" customWidth="1"/>
    <col min="5906" max="5906" width="15.36328125" customWidth="1"/>
    <col min="6147" max="6147" width="13.7265625" customWidth="1"/>
    <col min="6148" max="6148" width="31.7265625" customWidth="1"/>
    <col min="6149" max="6150" width="12.90625" customWidth="1"/>
    <col min="6151" max="6151" width="2.26953125" customWidth="1"/>
    <col min="6152" max="6154" width="12.90625" customWidth="1"/>
    <col min="6155" max="6155" width="2.26953125" customWidth="1"/>
    <col min="6156" max="6161" width="12.90625" customWidth="1"/>
    <col min="6162" max="6162" width="15.36328125" customWidth="1"/>
    <col min="6403" max="6403" width="13.7265625" customWidth="1"/>
    <col min="6404" max="6404" width="31.7265625" customWidth="1"/>
    <col min="6405" max="6406" width="12.90625" customWidth="1"/>
    <col min="6407" max="6407" width="2.26953125" customWidth="1"/>
    <col min="6408" max="6410" width="12.90625" customWidth="1"/>
    <col min="6411" max="6411" width="2.26953125" customWidth="1"/>
    <col min="6412" max="6417" width="12.90625" customWidth="1"/>
    <col min="6418" max="6418" width="15.36328125" customWidth="1"/>
    <col min="6659" max="6659" width="13.7265625" customWidth="1"/>
    <col min="6660" max="6660" width="31.7265625" customWidth="1"/>
    <col min="6661" max="6662" width="12.90625" customWidth="1"/>
    <col min="6663" max="6663" width="2.26953125" customWidth="1"/>
    <col min="6664" max="6666" width="12.90625" customWidth="1"/>
    <col min="6667" max="6667" width="2.26953125" customWidth="1"/>
    <col min="6668" max="6673" width="12.90625" customWidth="1"/>
    <col min="6674" max="6674" width="15.36328125" customWidth="1"/>
    <col min="6915" max="6915" width="13.7265625" customWidth="1"/>
    <col min="6916" max="6916" width="31.7265625" customWidth="1"/>
    <col min="6917" max="6918" width="12.90625" customWidth="1"/>
    <col min="6919" max="6919" width="2.26953125" customWidth="1"/>
    <col min="6920" max="6922" width="12.90625" customWidth="1"/>
    <col min="6923" max="6923" width="2.26953125" customWidth="1"/>
    <col min="6924" max="6929" width="12.90625" customWidth="1"/>
    <col min="6930" max="6930" width="15.36328125" customWidth="1"/>
    <col min="7171" max="7171" width="13.7265625" customWidth="1"/>
    <col min="7172" max="7172" width="31.7265625" customWidth="1"/>
    <col min="7173" max="7174" width="12.90625" customWidth="1"/>
    <col min="7175" max="7175" width="2.26953125" customWidth="1"/>
    <col min="7176" max="7178" width="12.90625" customWidth="1"/>
    <col min="7179" max="7179" width="2.26953125" customWidth="1"/>
    <col min="7180" max="7185" width="12.90625" customWidth="1"/>
    <col min="7186" max="7186" width="15.36328125" customWidth="1"/>
    <col min="7427" max="7427" width="13.7265625" customWidth="1"/>
    <col min="7428" max="7428" width="31.7265625" customWidth="1"/>
    <col min="7429" max="7430" width="12.90625" customWidth="1"/>
    <col min="7431" max="7431" width="2.26953125" customWidth="1"/>
    <col min="7432" max="7434" width="12.90625" customWidth="1"/>
    <col min="7435" max="7435" width="2.26953125" customWidth="1"/>
    <col min="7436" max="7441" width="12.90625" customWidth="1"/>
    <col min="7442" max="7442" width="15.36328125" customWidth="1"/>
    <col min="7683" max="7683" width="13.7265625" customWidth="1"/>
    <col min="7684" max="7684" width="31.7265625" customWidth="1"/>
    <col min="7685" max="7686" width="12.90625" customWidth="1"/>
    <col min="7687" max="7687" width="2.26953125" customWidth="1"/>
    <col min="7688" max="7690" width="12.90625" customWidth="1"/>
    <col min="7691" max="7691" width="2.26953125" customWidth="1"/>
    <col min="7692" max="7697" width="12.90625" customWidth="1"/>
    <col min="7698" max="7698" width="15.36328125" customWidth="1"/>
    <col min="7939" max="7939" width="13.7265625" customWidth="1"/>
    <col min="7940" max="7940" width="31.7265625" customWidth="1"/>
    <col min="7941" max="7942" width="12.90625" customWidth="1"/>
    <col min="7943" max="7943" width="2.26953125" customWidth="1"/>
    <col min="7944" max="7946" width="12.90625" customWidth="1"/>
    <col min="7947" max="7947" width="2.26953125" customWidth="1"/>
    <col min="7948" max="7953" width="12.90625" customWidth="1"/>
    <col min="7954" max="7954" width="15.36328125" customWidth="1"/>
    <col min="8195" max="8195" width="13.7265625" customWidth="1"/>
    <col min="8196" max="8196" width="31.7265625" customWidth="1"/>
    <col min="8197" max="8198" width="12.90625" customWidth="1"/>
    <col min="8199" max="8199" width="2.26953125" customWidth="1"/>
    <col min="8200" max="8202" width="12.90625" customWidth="1"/>
    <col min="8203" max="8203" width="2.26953125" customWidth="1"/>
    <col min="8204" max="8209" width="12.90625" customWidth="1"/>
    <col min="8210" max="8210" width="15.36328125" customWidth="1"/>
    <col min="8451" max="8451" width="13.7265625" customWidth="1"/>
    <col min="8452" max="8452" width="31.7265625" customWidth="1"/>
    <col min="8453" max="8454" width="12.90625" customWidth="1"/>
    <col min="8455" max="8455" width="2.26953125" customWidth="1"/>
    <col min="8456" max="8458" width="12.90625" customWidth="1"/>
    <col min="8459" max="8459" width="2.26953125" customWidth="1"/>
    <col min="8460" max="8465" width="12.90625" customWidth="1"/>
    <col min="8466" max="8466" width="15.36328125" customWidth="1"/>
    <col min="8707" max="8707" width="13.7265625" customWidth="1"/>
    <col min="8708" max="8708" width="31.7265625" customWidth="1"/>
    <col min="8709" max="8710" width="12.90625" customWidth="1"/>
    <col min="8711" max="8711" width="2.26953125" customWidth="1"/>
    <col min="8712" max="8714" width="12.90625" customWidth="1"/>
    <col min="8715" max="8715" width="2.26953125" customWidth="1"/>
    <col min="8716" max="8721" width="12.90625" customWidth="1"/>
    <col min="8722" max="8722" width="15.36328125" customWidth="1"/>
    <col min="8963" max="8963" width="13.7265625" customWidth="1"/>
    <col min="8964" max="8964" width="31.7265625" customWidth="1"/>
    <col min="8965" max="8966" width="12.90625" customWidth="1"/>
    <col min="8967" max="8967" width="2.26953125" customWidth="1"/>
    <col min="8968" max="8970" width="12.90625" customWidth="1"/>
    <col min="8971" max="8971" width="2.26953125" customWidth="1"/>
    <col min="8972" max="8977" width="12.90625" customWidth="1"/>
    <col min="8978" max="8978" width="15.36328125" customWidth="1"/>
    <col min="9219" max="9219" width="13.7265625" customWidth="1"/>
    <col min="9220" max="9220" width="31.7265625" customWidth="1"/>
    <col min="9221" max="9222" width="12.90625" customWidth="1"/>
    <col min="9223" max="9223" width="2.26953125" customWidth="1"/>
    <col min="9224" max="9226" width="12.90625" customWidth="1"/>
    <col min="9227" max="9227" width="2.26953125" customWidth="1"/>
    <col min="9228" max="9233" width="12.90625" customWidth="1"/>
    <col min="9234" max="9234" width="15.36328125" customWidth="1"/>
    <col min="9475" max="9475" width="13.7265625" customWidth="1"/>
    <col min="9476" max="9476" width="31.7265625" customWidth="1"/>
    <col min="9477" max="9478" width="12.90625" customWidth="1"/>
    <col min="9479" max="9479" width="2.26953125" customWidth="1"/>
    <col min="9480" max="9482" width="12.90625" customWidth="1"/>
    <col min="9483" max="9483" width="2.26953125" customWidth="1"/>
    <col min="9484" max="9489" width="12.90625" customWidth="1"/>
    <col min="9490" max="9490" width="15.36328125" customWidth="1"/>
    <col min="9731" max="9731" width="13.7265625" customWidth="1"/>
    <col min="9732" max="9732" width="31.7265625" customWidth="1"/>
    <col min="9733" max="9734" width="12.90625" customWidth="1"/>
    <col min="9735" max="9735" width="2.26953125" customWidth="1"/>
    <col min="9736" max="9738" width="12.90625" customWidth="1"/>
    <col min="9739" max="9739" width="2.26953125" customWidth="1"/>
    <col min="9740" max="9745" width="12.90625" customWidth="1"/>
    <col min="9746" max="9746" width="15.36328125" customWidth="1"/>
    <col min="9987" max="9987" width="13.7265625" customWidth="1"/>
    <col min="9988" max="9988" width="31.7265625" customWidth="1"/>
    <col min="9989" max="9990" width="12.90625" customWidth="1"/>
    <col min="9991" max="9991" width="2.26953125" customWidth="1"/>
    <col min="9992" max="9994" width="12.90625" customWidth="1"/>
    <col min="9995" max="9995" width="2.26953125" customWidth="1"/>
    <col min="9996" max="10001" width="12.90625" customWidth="1"/>
    <col min="10002" max="10002" width="15.36328125" customWidth="1"/>
    <col min="10243" max="10243" width="13.7265625" customWidth="1"/>
    <col min="10244" max="10244" width="31.7265625" customWidth="1"/>
    <col min="10245" max="10246" width="12.90625" customWidth="1"/>
    <col min="10247" max="10247" width="2.26953125" customWidth="1"/>
    <col min="10248" max="10250" width="12.90625" customWidth="1"/>
    <col min="10251" max="10251" width="2.26953125" customWidth="1"/>
    <col min="10252" max="10257" width="12.90625" customWidth="1"/>
    <col min="10258" max="10258" width="15.36328125" customWidth="1"/>
    <col min="10499" max="10499" width="13.7265625" customWidth="1"/>
    <col min="10500" max="10500" width="31.7265625" customWidth="1"/>
    <col min="10501" max="10502" width="12.90625" customWidth="1"/>
    <col min="10503" max="10503" width="2.26953125" customWidth="1"/>
    <col min="10504" max="10506" width="12.90625" customWidth="1"/>
    <col min="10507" max="10507" width="2.26953125" customWidth="1"/>
    <col min="10508" max="10513" width="12.90625" customWidth="1"/>
    <col min="10514" max="10514" width="15.36328125" customWidth="1"/>
    <col min="10755" max="10755" width="13.7265625" customWidth="1"/>
    <col min="10756" max="10756" width="31.7265625" customWidth="1"/>
    <col min="10757" max="10758" width="12.90625" customWidth="1"/>
    <col min="10759" max="10759" width="2.26953125" customWidth="1"/>
    <col min="10760" max="10762" width="12.90625" customWidth="1"/>
    <col min="10763" max="10763" width="2.26953125" customWidth="1"/>
    <col min="10764" max="10769" width="12.90625" customWidth="1"/>
    <col min="10770" max="10770" width="15.36328125" customWidth="1"/>
    <col min="11011" max="11011" width="13.7265625" customWidth="1"/>
    <col min="11012" max="11012" width="31.7265625" customWidth="1"/>
    <col min="11013" max="11014" width="12.90625" customWidth="1"/>
    <col min="11015" max="11015" width="2.26953125" customWidth="1"/>
    <col min="11016" max="11018" width="12.90625" customWidth="1"/>
    <col min="11019" max="11019" width="2.26953125" customWidth="1"/>
    <col min="11020" max="11025" width="12.90625" customWidth="1"/>
    <col min="11026" max="11026" width="15.36328125" customWidth="1"/>
    <col min="11267" max="11267" width="13.7265625" customWidth="1"/>
    <col min="11268" max="11268" width="31.7265625" customWidth="1"/>
    <col min="11269" max="11270" width="12.90625" customWidth="1"/>
    <col min="11271" max="11271" width="2.26953125" customWidth="1"/>
    <col min="11272" max="11274" width="12.90625" customWidth="1"/>
    <col min="11275" max="11275" width="2.26953125" customWidth="1"/>
    <col min="11276" max="11281" width="12.90625" customWidth="1"/>
    <col min="11282" max="11282" width="15.36328125" customWidth="1"/>
    <col min="11523" max="11523" width="13.7265625" customWidth="1"/>
    <col min="11524" max="11524" width="31.7265625" customWidth="1"/>
    <col min="11525" max="11526" width="12.90625" customWidth="1"/>
    <col min="11527" max="11527" width="2.26953125" customWidth="1"/>
    <col min="11528" max="11530" width="12.90625" customWidth="1"/>
    <col min="11531" max="11531" width="2.26953125" customWidth="1"/>
    <col min="11532" max="11537" width="12.90625" customWidth="1"/>
    <col min="11538" max="11538" width="15.36328125" customWidth="1"/>
    <col min="11779" max="11779" width="13.7265625" customWidth="1"/>
    <col min="11780" max="11780" width="31.7265625" customWidth="1"/>
    <col min="11781" max="11782" width="12.90625" customWidth="1"/>
    <col min="11783" max="11783" width="2.26953125" customWidth="1"/>
    <col min="11784" max="11786" width="12.90625" customWidth="1"/>
    <col min="11787" max="11787" width="2.26953125" customWidth="1"/>
    <col min="11788" max="11793" width="12.90625" customWidth="1"/>
    <col min="11794" max="11794" width="15.36328125" customWidth="1"/>
    <col min="12035" max="12035" width="13.7265625" customWidth="1"/>
    <col min="12036" max="12036" width="31.7265625" customWidth="1"/>
    <col min="12037" max="12038" width="12.90625" customWidth="1"/>
    <col min="12039" max="12039" width="2.26953125" customWidth="1"/>
    <col min="12040" max="12042" width="12.90625" customWidth="1"/>
    <col min="12043" max="12043" width="2.26953125" customWidth="1"/>
    <col min="12044" max="12049" width="12.90625" customWidth="1"/>
    <col min="12050" max="12050" width="15.36328125" customWidth="1"/>
    <col min="12291" max="12291" width="13.7265625" customWidth="1"/>
    <col min="12292" max="12292" width="31.7265625" customWidth="1"/>
    <col min="12293" max="12294" width="12.90625" customWidth="1"/>
    <col min="12295" max="12295" width="2.26953125" customWidth="1"/>
    <col min="12296" max="12298" width="12.90625" customWidth="1"/>
    <col min="12299" max="12299" width="2.26953125" customWidth="1"/>
    <col min="12300" max="12305" width="12.90625" customWidth="1"/>
    <col min="12306" max="12306" width="15.36328125" customWidth="1"/>
    <col min="12547" max="12547" width="13.7265625" customWidth="1"/>
    <col min="12548" max="12548" width="31.7265625" customWidth="1"/>
    <col min="12549" max="12550" width="12.90625" customWidth="1"/>
    <col min="12551" max="12551" width="2.26953125" customWidth="1"/>
    <col min="12552" max="12554" width="12.90625" customWidth="1"/>
    <col min="12555" max="12555" width="2.26953125" customWidth="1"/>
    <col min="12556" max="12561" width="12.90625" customWidth="1"/>
    <col min="12562" max="12562" width="15.36328125" customWidth="1"/>
    <col min="12803" max="12803" width="13.7265625" customWidth="1"/>
    <col min="12804" max="12804" width="31.7265625" customWidth="1"/>
    <col min="12805" max="12806" width="12.90625" customWidth="1"/>
    <col min="12807" max="12807" width="2.26953125" customWidth="1"/>
    <col min="12808" max="12810" width="12.90625" customWidth="1"/>
    <col min="12811" max="12811" width="2.26953125" customWidth="1"/>
    <col min="12812" max="12817" width="12.90625" customWidth="1"/>
    <col min="12818" max="12818" width="15.36328125" customWidth="1"/>
    <col min="13059" max="13059" width="13.7265625" customWidth="1"/>
    <col min="13060" max="13060" width="31.7265625" customWidth="1"/>
    <col min="13061" max="13062" width="12.90625" customWidth="1"/>
    <col min="13063" max="13063" width="2.26953125" customWidth="1"/>
    <col min="13064" max="13066" width="12.90625" customWidth="1"/>
    <col min="13067" max="13067" width="2.26953125" customWidth="1"/>
    <col min="13068" max="13073" width="12.90625" customWidth="1"/>
    <col min="13074" max="13074" width="15.36328125" customWidth="1"/>
    <col min="13315" max="13315" width="13.7265625" customWidth="1"/>
    <col min="13316" max="13316" width="31.7265625" customWidth="1"/>
    <col min="13317" max="13318" width="12.90625" customWidth="1"/>
    <col min="13319" max="13319" width="2.26953125" customWidth="1"/>
    <col min="13320" max="13322" width="12.90625" customWidth="1"/>
    <col min="13323" max="13323" width="2.26953125" customWidth="1"/>
    <col min="13324" max="13329" width="12.90625" customWidth="1"/>
    <col min="13330" max="13330" width="15.36328125" customWidth="1"/>
    <col min="13571" max="13571" width="13.7265625" customWidth="1"/>
    <col min="13572" max="13572" width="31.7265625" customWidth="1"/>
    <col min="13573" max="13574" width="12.90625" customWidth="1"/>
    <col min="13575" max="13575" width="2.26953125" customWidth="1"/>
    <col min="13576" max="13578" width="12.90625" customWidth="1"/>
    <col min="13579" max="13579" width="2.26953125" customWidth="1"/>
    <col min="13580" max="13585" width="12.90625" customWidth="1"/>
    <col min="13586" max="13586" width="15.36328125" customWidth="1"/>
    <col min="13827" max="13827" width="13.7265625" customWidth="1"/>
    <col min="13828" max="13828" width="31.7265625" customWidth="1"/>
    <col min="13829" max="13830" width="12.90625" customWidth="1"/>
    <col min="13831" max="13831" width="2.26953125" customWidth="1"/>
    <col min="13832" max="13834" width="12.90625" customWidth="1"/>
    <col min="13835" max="13835" width="2.26953125" customWidth="1"/>
    <col min="13836" max="13841" width="12.90625" customWidth="1"/>
    <col min="13842" max="13842" width="15.36328125" customWidth="1"/>
    <col min="14083" max="14083" width="13.7265625" customWidth="1"/>
    <col min="14084" max="14084" width="31.7265625" customWidth="1"/>
    <col min="14085" max="14086" width="12.90625" customWidth="1"/>
    <col min="14087" max="14087" width="2.26953125" customWidth="1"/>
    <col min="14088" max="14090" width="12.90625" customWidth="1"/>
    <col min="14091" max="14091" width="2.26953125" customWidth="1"/>
    <col min="14092" max="14097" width="12.90625" customWidth="1"/>
    <col min="14098" max="14098" width="15.36328125" customWidth="1"/>
    <col min="14339" max="14339" width="13.7265625" customWidth="1"/>
    <col min="14340" max="14340" width="31.7265625" customWidth="1"/>
    <col min="14341" max="14342" width="12.90625" customWidth="1"/>
    <col min="14343" max="14343" width="2.26953125" customWidth="1"/>
    <col min="14344" max="14346" width="12.90625" customWidth="1"/>
    <col min="14347" max="14347" width="2.26953125" customWidth="1"/>
    <col min="14348" max="14353" width="12.90625" customWidth="1"/>
    <col min="14354" max="14354" width="15.36328125" customWidth="1"/>
    <col min="14595" max="14595" width="13.7265625" customWidth="1"/>
    <col min="14596" max="14596" width="31.7265625" customWidth="1"/>
    <col min="14597" max="14598" width="12.90625" customWidth="1"/>
    <col min="14599" max="14599" width="2.26953125" customWidth="1"/>
    <col min="14600" max="14602" width="12.90625" customWidth="1"/>
    <col min="14603" max="14603" width="2.26953125" customWidth="1"/>
    <col min="14604" max="14609" width="12.90625" customWidth="1"/>
    <col min="14610" max="14610" width="15.36328125" customWidth="1"/>
    <col min="14851" max="14851" width="13.7265625" customWidth="1"/>
    <col min="14852" max="14852" width="31.7265625" customWidth="1"/>
    <col min="14853" max="14854" width="12.90625" customWidth="1"/>
    <col min="14855" max="14855" width="2.26953125" customWidth="1"/>
    <col min="14856" max="14858" width="12.90625" customWidth="1"/>
    <col min="14859" max="14859" width="2.26953125" customWidth="1"/>
    <col min="14860" max="14865" width="12.90625" customWidth="1"/>
    <col min="14866" max="14866" width="15.36328125" customWidth="1"/>
    <col min="15107" max="15107" width="13.7265625" customWidth="1"/>
    <col min="15108" max="15108" width="31.7265625" customWidth="1"/>
    <col min="15109" max="15110" width="12.90625" customWidth="1"/>
    <col min="15111" max="15111" width="2.26953125" customWidth="1"/>
    <col min="15112" max="15114" width="12.90625" customWidth="1"/>
    <col min="15115" max="15115" width="2.26953125" customWidth="1"/>
    <col min="15116" max="15121" width="12.90625" customWidth="1"/>
    <col min="15122" max="15122" width="15.36328125" customWidth="1"/>
    <col min="15363" max="15363" width="13.7265625" customWidth="1"/>
    <col min="15364" max="15364" width="31.7265625" customWidth="1"/>
    <col min="15365" max="15366" width="12.90625" customWidth="1"/>
    <col min="15367" max="15367" width="2.26953125" customWidth="1"/>
    <col min="15368" max="15370" width="12.90625" customWidth="1"/>
    <col min="15371" max="15371" width="2.26953125" customWidth="1"/>
    <col min="15372" max="15377" width="12.90625" customWidth="1"/>
    <col min="15378" max="15378" width="15.36328125" customWidth="1"/>
    <col min="15619" max="15619" width="13.7265625" customWidth="1"/>
    <col min="15620" max="15620" width="31.7265625" customWidth="1"/>
    <col min="15621" max="15622" width="12.90625" customWidth="1"/>
    <col min="15623" max="15623" width="2.26953125" customWidth="1"/>
    <col min="15624" max="15626" width="12.90625" customWidth="1"/>
    <col min="15627" max="15627" width="2.26953125" customWidth="1"/>
    <col min="15628" max="15633" width="12.90625" customWidth="1"/>
    <col min="15634" max="15634" width="15.36328125" customWidth="1"/>
    <col min="15875" max="15875" width="13.7265625" customWidth="1"/>
    <col min="15876" max="15876" width="31.7265625" customWidth="1"/>
    <col min="15877" max="15878" width="12.90625" customWidth="1"/>
    <col min="15879" max="15879" width="2.26953125" customWidth="1"/>
    <col min="15880" max="15882" width="12.90625" customWidth="1"/>
    <col min="15883" max="15883" width="2.26953125" customWidth="1"/>
    <col min="15884" max="15889" width="12.90625" customWidth="1"/>
    <col min="15890" max="15890" width="15.36328125" customWidth="1"/>
    <col min="16131" max="16131" width="13.7265625" customWidth="1"/>
    <col min="16132" max="16132" width="31.7265625" customWidth="1"/>
    <col min="16133" max="16134" width="12.90625" customWidth="1"/>
    <col min="16135" max="16135" width="2.26953125" customWidth="1"/>
    <col min="16136" max="16138" width="12.90625" customWidth="1"/>
    <col min="16139" max="16139" width="2.26953125" customWidth="1"/>
    <col min="16140" max="16145" width="12.90625" customWidth="1"/>
    <col min="16146" max="16146" width="15.36328125" customWidth="1"/>
  </cols>
  <sheetData>
    <row r="1" spans="1:258" s="354" customFormat="1" ht="60" customHeight="1" x14ac:dyDescent="0.35">
      <c r="A1" s="444" t="s">
        <v>631</v>
      </c>
      <c r="B1" s="444"/>
      <c r="C1" s="444"/>
      <c r="D1" s="444"/>
      <c r="E1" s="444"/>
      <c r="F1" s="444"/>
      <c r="G1" s="444"/>
      <c r="H1" s="444"/>
      <c r="I1" s="445"/>
      <c r="J1" s="445"/>
      <c r="K1" s="445"/>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353"/>
      <c r="DK1" s="353"/>
      <c r="DL1" s="353"/>
      <c r="DM1" s="353"/>
      <c r="DN1" s="353"/>
      <c r="DO1" s="353"/>
      <c r="DP1" s="353"/>
      <c r="DQ1" s="353"/>
      <c r="DR1" s="353"/>
      <c r="DS1" s="353"/>
      <c r="DT1" s="353"/>
      <c r="DU1" s="353"/>
      <c r="DV1" s="353"/>
      <c r="DW1" s="353"/>
      <c r="DX1" s="353"/>
      <c r="DY1" s="353"/>
      <c r="DZ1" s="353"/>
      <c r="EA1" s="353"/>
      <c r="EB1" s="353"/>
      <c r="EC1" s="353"/>
      <c r="ED1" s="353"/>
      <c r="EE1" s="353"/>
      <c r="EF1" s="353"/>
      <c r="EG1" s="353"/>
      <c r="EH1" s="353"/>
      <c r="EI1" s="353"/>
      <c r="EJ1" s="353"/>
      <c r="EK1" s="353"/>
      <c r="EL1" s="353"/>
      <c r="EM1" s="353"/>
      <c r="EN1" s="353"/>
      <c r="EO1" s="353"/>
      <c r="EP1" s="353"/>
      <c r="EQ1" s="353"/>
      <c r="ER1" s="353"/>
      <c r="ES1" s="353"/>
      <c r="ET1" s="353"/>
      <c r="EU1" s="353"/>
      <c r="EV1" s="353"/>
      <c r="EW1" s="353"/>
      <c r="EX1" s="353"/>
      <c r="EY1" s="353"/>
      <c r="EZ1" s="353"/>
      <c r="FA1" s="353"/>
      <c r="FB1" s="353"/>
      <c r="FC1" s="353"/>
      <c r="FD1" s="353"/>
      <c r="FE1" s="353"/>
      <c r="FF1" s="353"/>
      <c r="FG1" s="353"/>
      <c r="FH1" s="353"/>
      <c r="FI1" s="353"/>
      <c r="FJ1" s="353"/>
      <c r="FK1" s="353"/>
      <c r="FL1" s="353"/>
      <c r="FM1" s="353"/>
      <c r="FN1" s="353"/>
      <c r="FO1" s="353"/>
      <c r="FP1" s="353"/>
      <c r="FQ1" s="353"/>
      <c r="FR1" s="353"/>
      <c r="FS1" s="353"/>
      <c r="FT1" s="353"/>
      <c r="FU1" s="353"/>
      <c r="FV1" s="353"/>
      <c r="FW1" s="353"/>
      <c r="FX1" s="353"/>
      <c r="FY1" s="353"/>
      <c r="FZ1" s="353"/>
      <c r="GA1" s="353"/>
      <c r="GB1" s="353"/>
      <c r="GC1" s="353"/>
      <c r="GD1" s="353"/>
      <c r="GE1" s="353"/>
      <c r="GF1" s="353"/>
      <c r="GG1" s="353"/>
      <c r="GH1" s="353"/>
      <c r="GI1" s="353"/>
      <c r="GJ1" s="353"/>
      <c r="GK1" s="353"/>
      <c r="GL1" s="353"/>
      <c r="GM1" s="353"/>
      <c r="GN1" s="353"/>
      <c r="GO1" s="353"/>
      <c r="GP1" s="353"/>
      <c r="GQ1" s="353"/>
      <c r="GR1" s="353"/>
      <c r="GS1" s="353"/>
      <c r="GT1" s="353"/>
      <c r="GU1" s="353"/>
      <c r="GV1" s="353"/>
      <c r="GW1" s="353"/>
      <c r="GX1" s="353"/>
      <c r="GY1" s="353"/>
      <c r="GZ1" s="353"/>
      <c r="HA1" s="353"/>
      <c r="HB1" s="353"/>
      <c r="HC1" s="353"/>
      <c r="HD1" s="353"/>
      <c r="HE1" s="353"/>
      <c r="HF1" s="353"/>
      <c r="HG1" s="353"/>
      <c r="HH1" s="353"/>
      <c r="HI1" s="353"/>
      <c r="HJ1" s="353"/>
      <c r="HK1" s="353"/>
      <c r="HL1" s="353"/>
      <c r="HM1" s="353"/>
      <c r="HN1" s="353"/>
      <c r="HO1" s="353"/>
      <c r="HP1" s="353"/>
      <c r="HQ1" s="353"/>
      <c r="HR1" s="353"/>
      <c r="HS1" s="353"/>
      <c r="HT1" s="353"/>
      <c r="HU1" s="353"/>
      <c r="HV1" s="353"/>
      <c r="HW1" s="353"/>
      <c r="HX1" s="353"/>
      <c r="HY1" s="353"/>
      <c r="HZ1" s="353"/>
      <c r="IA1" s="353"/>
      <c r="IB1" s="353"/>
      <c r="IC1" s="353"/>
      <c r="ID1" s="353"/>
      <c r="IE1" s="353"/>
      <c r="IF1" s="353"/>
      <c r="IG1" s="353"/>
      <c r="IH1" s="353"/>
      <c r="II1" s="353"/>
      <c r="IJ1" s="353"/>
      <c r="IK1" s="353"/>
      <c r="IL1" s="353"/>
      <c r="IM1" s="353"/>
      <c r="IN1" s="353"/>
      <c r="IO1" s="353"/>
      <c r="IP1" s="353"/>
      <c r="IQ1" s="353"/>
      <c r="IR1" s="353"/>
      <c r="IS1" s="353"/>
      <c r="IT1" s="353"/>
      <c r="IU1" s="353"/>
      <c r="IV1" s="353"/>
      <c r="IW1" s="353"/>
      <c r="IX1" s="353"/>
    </row>
    <row r="2" spans="1:258" ht="20.149999999999999" customHeight="1" x14ac:dyDescent="0.35">
      <c r="A2" s="355" t="e">
        <f>#REF!</f>
        <v>#REF!</v>
      </c>
    </row>
    <row r="3" spans="1:258" x14ac:dyDescent="0.35">
      <c r="A3" s="356" t="e">
        <f>#REF!</f>
        <v>#REF!</v>
      </c>
    </row>
    <row r="4" spans="1:258" ht="20.149999999999999" customHeight="1" x14ac:dyDescent="0.35">
      <c r="A4" s="357" t="s">
        <v>632</v>
      </c>
      <c r="B4" s="358"/>
      <c r="C4" s="358"/>
      <c r="D4" s="358"/>
      <c r="E4" s="358"/>
      <c r="F4" s="358"/>
      <c r="G4" s="358"/>
      <c r="H4" s="359"/>
      <c r="I4" s="358"/>
      <c r="J4" s="358"/>
      <c r="K4" s="358"/>
      <c r="L4" s="358"/>
    </row>
    <row r="5" spans="1:258" ht="25" customHeight="1" x14ac:dyDescent="0.35">
      <c r="A5" s="446" t="s">
        <v>633</v>
      </c>
      <c r="B5" s="439" t="s">
        <v>634</v>
      </c>
      <c r="C5" s="360"/>
      <c r="D5" s="360"/>
      <c r="E5" s="439" t="s">
        <v>635</v>
      </c>
      <c r="F5" s="355"/>
      <c r="G5" s="360"/>
      <c r="H5" s="448" t="s">
        <v>636</v>
      </c>
      <c r="I5" s="449"/>
      <c r="J5" s="449"/>
      <c r="K5" s="361"/>
      <c r="L5" s="448" t="s">
        <v>637</v>
      </c>
      <c r="M5" s="448"/>
      <c r="N5" s="448"/>
      <c r="O5" s="448"/>
      <c r="P5" s="439" t="s">
        <v>638</v>
      </c>
      <c r="Q5" s="439" t="s">
        <v>639</v>
      </c>
      <c r="R5" s="441" t="s">
        <v>640</v>
      </c>
    </row>
    <row r="6" spans="1:258" ht="20.149999999999999" customHeight="1" x14ac:dyDescent="0.35">
      <c r="A6" s="447"/>
      <c r="B6" s="440"/>
      <c r="C6" s="363" t="s">
        <v>1200</v>
      </c>
      <c r="D6" s="363" t="s">
        <v>544</v>
      </c>
      <c r="E6" s="440"/>
      <c r="F6" s="362" t="s">
        <v>545</v>
      </c>
      <c r="G6" s="363"/>
      <c r="H6" s="362" t="s">
        <v>641</v>
      </c>
      <c r="I6" s="362" t="s">
        <v>642</v>
      </c>
      <c r="J6" s="362" t="s">
        <v>643</v>
      </c>
      <c r="K6" s="362"/>
      <c r="L6" s="362" t="s">
        <v>644</v>
      </c>
      <c r="M6" s="362" t="s">
        <v>641</v>
      </c>
      <c r="N6" s="362" t="s">
        <v>642</v>
      </c>
      <c r="O6" s="362" t="s">
        <v>643</v>
      </c>
      <c r="P6" s="440"/>
      <c r="Q6" s="440"/>
      <c r="R6" s="442"/>
    </row>
    <row r="7" spans="1:258" x14ac:dyDescent="0.35">
      <c r="A7">
        <v>10050</v>
      </c>
      <c r="B7" t="s">
        <v>645</v>
      </c>
      <c r="C7" t="str">
        <f>LEFT(B7,FIND(" ",B7)-1)</f>
        <v>Albury</v>
      </c>
      <c r="D7" t="str">
        <f>VLOOKUP(C7,'7. Regional NSW LGAs'!$B$1:$E$93,4,FALSE)</f>
        <v>Albury City Council</v>
      </c>
      <c r="E7" s="364">
        <v>51076</v>
      </c>
      <c r="F7">
        <v>956</v>
      </c>
      <c r="H7">
        <v>254</v>
      </c>
      <c r="I7">
        <v>5</v>
      </c>
      <c r="J7">
        <v>47</v>
      </c>
      <c r="L7" t="s">
        <v>646</v>
      </c>
      <c r="M7">
        <v>64</v>
      </c>
      <c r="N7">
        <v>5</v>
      </c>
      <c r="O7">
        <v>49</v>
      </c>
      <c r="P7">
        <v>642</v>
      </c>
      <c r="Q7">
        <v>1151</v>
      </c>
      <c r="R7" s="365">
        <v>2.9367999999999999E-4</v>
      </c>
    </row>
    <row r="8" spans="1:258" x14ac:dyDescent="0.35">
      <c r="A8">
        <v>10130</v>
      </c>
      <c r="B8" t="s">
        <v>647</v>
      </c>
      <c r="C8" t="str">
        <f t="shared" ref="C8:C71" si="0">LEFT(B8,FIND(" ",B8)-1)</f>
        <v>Armidale</v>
      </c>
      <c r="D8" t="str">
        <f>VLOOKUP(C8,'7. Regional NSW LGAs'!$B$1:$E$93,4,FALSE)</f>
        <v>Armidale Regional Council</v>
      </c>
      <c r="E8" s="364">
        <v>29449</v>
      </c>
      <c r="F8">
        <v>976</v>
      </c>
      <c r="H8">
        <v>339</v>
      </c>
      <c r="I8">
        <v>7</v>
      </c>
      <c r="J8">
        <v>63</v>
      </c>
      <c r="L8" t="s">
        <v>646</v>
      </c>
      <c r="M8">
        <v>87</v>
      </c>
      <c r="N8">
        <v>7</v>
      </c>
      <c r="O8">
        <v>67</v>
      </c>
      <c r="P8">
        <v>747</v>
      </c>
      <c r="Q8">
        <v>1119</v>
      </c>
      <c r="R8" s="365">
        <v>3.3142042199999999E-2</v>
      </c>
    </row>
    <row r="9" spans="1:258" x14ac:dyDescent="0.35">
      <c r="A9">
        <v>10250</v>
      </c>
      <c r="B9" t="s">
        <v>648</v>
      </c>
      <c r="C9" t="str">
        <f t="shared" si="0"/>
        <v>Ballina</v>
      </c>
      <c r="D9" t="str">
        <f>VLOOKUP(C9,'7. Regional NSW LGAs'!$B$1:$E$93,4,FALSE)</f>
        <v>Ballina Shire Council</v>
      </c>
      <c r="E9" s="364">
        <v>41790</v>
      </c>
      <c r="F9">
        <v>987</v>
      </c>
      <c r="H9">
        <v>383</v>
      </c>
      <c r="I9">
        <v>8</v>
      </c>
      <c r="J9">
        <v>71</v>
      </c>
      <c r="L9" t="s">
        <v>646</v>
      </c>
      <c r="M9">
        <v>92</v>
      </c>
      <c r="N9">
        <v>8</v>
      </c>
      <c r="O9">
        <v>71</v>
      </c>
      <c r="P9">
        <v>673</v>
      </c>
      <c r="Q9">
        <v>1117</v>
      </c>
      <c r="R9" s="365">
        <v>1.914334E-4</v>
      </c>
    </row>
    <row r="10" spans="1:258" x14ac:dyDescent="0.35">
      <c r="A10">
        <v>10300</v>
      </c>
      <c r="B10" t="s">
        <v>649</v>
      </c>
      <c r="C10" t="str">
        <f t="shared" si="0"/>
        <v>Balranald</v>
      </c>
      <c r="D10" t="str">
        <f>VLOOKUP(C10,'7. Regional NSW LGAs'!$B$1:$E$93,4,FALSE)</f>
        <v>Balranald Shire Council</v>
      </c>
      <c r="E10" s="364">
        <v>2287</v>
      </c>
      <c r="F10">
        <v>927</v>
      </c>
      <c r="H10">
        <v>136</v>
      </c>
      <c r="I10">
        <v>3</v>
      </c>
      <c r="J10">
        <v>25</v>
      </c>
      <c r="L10" t="s">
        <v>646</v>
      </c>
      <c r="M10">
        <v>30</v>
      </c>
      <c r="N10">
        <v>3</v>
      </c>
      <c r="O10">
        <v>23</v>
      </c>
      <c r="P10">
        <v>874</v>
      </c>
      <c r="Q10">
        <v>1031</v>
      </c>
      <c r="R10" s="365">
        <v>0</v>
      </c>
    </row>
    <row r="11" spans="1:258" x14ac:dyDescent="0.35">
      <c r="A11">
        <v>10470</v>
      </c>
      <c r="B11" t="s">
        <v>650</v>
      </c>
      <c r="C11" t="str">
        <f t="shared" si="0"/>
        <v>Bathurst</v>
      </c>
      <c r="D11" t="str">
        <f>VLOOKUP(C11,'7. Regional NSW LGAs'!$B$1:$E$93,4,FALSE)</f>
        <v>Bathurst Regional Council</v>
      </c>
      <c r="E11" s="364">
        <v>41300</v>
      </c>
      <c r="F11">
        <v>973</v>
      </c>
      <c r="H11">
        <v>328</v>
      </c>
      <c r="I11">
        <v>7</v>
      </c>
      <c r="J11">
        <v>61</v>
      </c>
      <c r="L11" t="s">
        <v>646</v>
      </c>
      <c r="M11">
        <v>84</v>
      </c>
      <c r="N11">
        <v>7</v>
      </c>
      <c r="O11">
        <v>65</v>
      </c>
      <c r="P11">
        <v>683</v>
      </c>
      <c r="Q11">
        <v>1145</v>
      </c>
      <c r="R11" s="365">
        <v>3.2179176800000001E-2</v>
      </c>
    </row>
    <row r="12" spans="1:258" x14ac:dyDescent="0.35">
      <c r="A12">
        <v>10550</v>
      </c>
      <c r="B12" t="s">
        <v>651</v>
      </c>
      <c r="C12" t="str">
        <f t="shared" si="0"/>
        <v>Bega</v>
      </c>
      <c r="D12" t="str">
        <f>VLOOKUP(C12,'7. Regional NSW LGAs'!$B$1:$E$93,4,FALSE)</f>
        <v>Bega Valley Shire Council</v>
      </c>
      <c r="E12" s="364">
        <v>33253</v>
      </c>
      <c r="F12">
        <v>951</v>
      </c>
      <c r="H12">
        <v>240</v>
      </c>
      <c r="I12">
        <v>5</v>
      </c>
      <c r="J12">
        <v>45</v>
      </c>
      <c r="L12" t="s">
        <v>646</v>
      </c>
      <c r="M12">
        <v>57</v>
      </c>
      <c r="N12">
        <v>5</v>
      </c>
      <c r="O12">
        <v>44</v>
      </c>
      <c r="P12">
        <v>763</v>
      </c>
      <c r="Q12">
        <v>1048</v>
      </c>
      <c r="R12" s="365">
        <v>4.5108710000000001E-4</v>
      </c>
    </row>
    <row r="13" spans="1:258" x14ac:dyDescent="0.35">
      <c r="A13">
        <v>10600</v>
      </c>
      <c r="B13" t="s">
        <v>652</v>
      </c>
      <c r="C13" t="str">
        <f t="shared" si="0"/>
        <v>Bellingen</v>
      </c>
      <c r="D13" t="str">
        <f>VLOOKUP(C13,'7. Regional NSW LGAs'!$B$1:$E$93,4,FALSE)</f>
        <v>Bellingen Shire Council</v>
      </c>
      <c r="E13" s="364">
        <v>12668</v>
      </c>
      <c r="F13">
        <v>954</v>
      </c>
      <c r="H13">
        <v>252</v>
      </c>
      <c r="I13">
        <v>5</v>
      </c>
      <c r="J13">
        <v>47</v>
      </c>
      <c r="L13" t="s">
        <v>646</v>
      </c>
      <c r="M13">
        <v>63</v>
      </c>
      <c r="N13">
        <v>5</v>
      </c>
      <c r="O13">
        <v>49</v>
      </c>
      <c r="P13">
        <v>852</v>
      </c>
      <c r="Q13">
        <v>1046</v>
      </c>
      <c r="R13" s="365">
        <v>0</v>
      </c>
    </row>
    <row r="14" spans="1:258" x14ac:dyDescent="0.35">
      <c r="A14">
        <v>10650</v>
      </c>
      <c r="B14" t="s">
        <v>653</v>
      </c>
      <c r="C14" t="str">
        <f t="shared" si="0"/>
        <v>Berrigan</v>
      </c>
      <c r="D14" t="str">
        <f>VLOOKUP(C14,'7. Regional NSW LGAs'!$B$1:$E$93,4,FALSE)</f>
        <v>Berrigan Shire Council</v>
      </c>
      <c r="E14" s="364">
        <v>8462</v>
      </c>
      <c r="F14">
        <v>935</v>
      </c>
      <c r="H14">
        <v>173</v>
      </c>
      <c r="I14">
        <v>4</v>
      </c>
      <c r="J14">
        <v>32</v>
      </c>
      <c r="L14" t="s">
        <v>646</v>
      </c>
      <c r="M14">
        <v>36</v>
      </c>
      <c r="N14">
        <v>3</v>
      </c>
      <c r="O14">
        <v>28</v>
      </c>
      <c r="P14">
        <v>828</v>
      </c>
      <c r="Q14">
        <v>1065</v>
      </c>
      <c r="R14" s="365">
        <v>0</v>
      </c>
    </row>
    <row r="15" spans="1:258" x14ac:dyDescent="0.35">
      <c r="A15">
        <v>10750</v>
      </c>
      <c r="B15" t="s">
        <v>654</v>
      </c>
      <c r="C15" t="str">
        <f t="shared" si="0"/>
        <v>Blacktown</v>
      </c>
      <c r="D15" t="e">
        <f>VLOOKUP(C15,'7. Regional NSW LGAs'!$B$1:$E$93,4,FALSE)</f>
        <v>#N/A</v>
      </c>
      <c r="E15" s="364">
        <v>336962</v>
      </c>
      <c r="F15">
        <v>993</v>
      </c>
      <c r="H15">
        <v>400</v>
      </c>
      <c r="I15">
        <v>8</v>
      </c>
      <c r="J15">
        <v>74</v>
      </c>
      <c r="L15" t="s">
        <v>646</v>
      </c>
      <c r="M15">
        <v>95</v>
      </c>
      <c r="N15">
        <v>8</v>
      </c>
      <c r="O15">
        <v>73</v>
      </c>
      <c r="P15">
        <v>611</v>
      </c>
      <c r="Q15">
        <v>1194</v>
      </c>
      <c r="R15" s="365">
        <v>3.6547148000000002E-3</v>
      </c>
    </row>
    <row r="16" spans="1:258" x14ac:dyDescent="0.35">
      <c r="A16">
        <v>10800</v>
      </c>
      <c r="B16" t="s">
        <v>655</v>
      </c>
      <c r="C16" t="str">
        <f t="shared" si="0"/>
        <v>Bland</v>
      </c>
      <c r="D16" t="str">
        <f>VLOOKUP(C16,'7. Regional NSW LGAs'!$B$1:$E$93,4,FALSE)</f>
        <v>Bland Shire Council</v>
      </c>
      <c r="E16" s="364">
        <v>5955</v>
      </c>
      <c r="F16">
        <v>954</v>
      </c>
      <c r="H16">
        <v>250</v>
      </c>
      <c r="I16">
        <v>5</v>
      </c>
      <c r="J16">
        <v>46</v>
      </c>
      <c r="L16" t="s">
        <v>646</v>
      </c>
      <c r="M16">
        <v>62</v>
      </c>
      <c r="N16">
        <v>5</v>
      </c>
      <c r="O16">
        <v>48</v>
      </c>
      <c r="P16">
        <v>754</v>
      </c>
      <c r="Q16">
        <v>1052</v>
      </c>
      <c r="R16" s="365">
        <v>0</v>
      </c>
    </row>
    <row r="17" spans="1:18" x14ac:dyDescent="0.35">
      <c r="A17">
        <v>10850</v>
      </c>
      <c r="B17" t="s">
        <v>656</v>
      </c>
      <c r="C17" t="str">
        <f t="shared" si="0"/>
        <v>Blayney</v>
      </c>
      <c r="D17" t="str">
        <f>VLOOKUP(C17,'7. Regional NSW LGAs'!$B$1:$E$93,4,FALSE)</f>
        <v>Blayney Shire Council</v>
      </c>
      <c r="E17" s="364">
        <v>7257</v>
      </c>
      <c r="F17">
        <v>965</v>
      </c>
      <c r="H17">
        <v>294</v>
      </c>
      <c r="I17">
        <v>6</v>
      </c>
      <c r="J17">
        <v>54</v>
      </c>
      <c r="L17" t="s">
        <v>646</v>
      </c>
      <c r="M17">
        <v>74</v>
      </c>
      <c r="N17">
        <v>6</v>
      </c>
      <c r="O17">
        <v>57</v>
      </c>
      <c r="P17">
        <v>855</v>
      </c>
      <c r="Q17">
        <v>1112</v>
      </c>
      <c r="R17" s="365">
        <v>0</v>
      </c>
    </row>
    <row r="18" spans="1:18" x14ac:dyDescent="0.35">
      <c r="A18">
        <v>10900</v>
      </c>
      <c r="B18" t="s">
        <v>657</v>
      </c>
      <c r="C18" t="str">
        <f t="shared" si="0"/>
        <v>Blue</v>
      </c>
      <c r="D18" t="e">
        <f>VLOOKUP(C18,'7. Regional NSW LGAs'!$B$1:$E$93,4,FALSE)</f>
        <v>#N/A</v>
      </c>
      <c r="E18" s="364">
        <v>76904</v>
      </c>
      <c r="F18">
        <v>1042</v>
      </c>
      <c r="H18">
        <v>475</v>
      </c>
      <c r="I18">
        <v>9</v>
      </c>
      <c r="J18">
        <v>88</v>
      </c>
      <c r="L18" t="s">
        <v>646</v>
      </c>
      <c r="M18">
        <v>105</v>
      </c>
      <c r="N18">
        <v>9</v>
      </c>
      <c r="O18">
        <v>81</v>
      </c>
      <c r="P18">
        <v>834</v>
      </c>
      <c r="Q18">
        <v>1152</v>
      </c>
      <c r="R18" s="365">
        <v>1.3913451E-3</v>
      </c>
    </row>
    <row r="19" spans="1:18" x14ac:dyDescent="0.35">
      <c r="A19">
        <v>10950</v>
      </c>
      <c r="B19" t="s">
        <v>658</v>
      </c>
      <c r="C19" t="str">
        <f t="shared" si="0"/>
        <v>Bogan</v>
      </c>
      <c r="D19" t="str">
        <f>VLOOKUP(C19,'7. Regional NSW LGAs'!$B$1:$E$93,4,FALSE)</f>
        <v>Bogan Shire Council</v>
      </c>
      <c r="E19" s="364">
        <v>2692</v>
      </c>
      <c r="F19">
        <v>938</v>
      </c>
      <c r="H19">
        <v>189</v>
      </c>
      <c r="I19">
        <v>4</v>
      </c>
      <c r="J19">
        <v>35</v>
      </c>
      <c r="L19" t="s">
        <v>646</v>
      </c>
      <c r="M19">
        <v>42</v>
      </c>
      <c r="N19">
        <v>4</v>
      </c>
      <c r="O19">
        <v>33</v>
      </c>
      <c r="P19">
        <v>816</v>
      </c>
      <c r="Q19">
        <v>1061</v>
      </c>
      <c r="R19" s="365">
        <v>0</v>
      </c>
    </row>
    <row r="20" spans="1:18" x14ac:dyDescent="0.35">
      <c r="A20">
        <v>11100</v>
      </c>
      <c r="B20" t="s">
        <v>659</v>
      </c>
      <c r="C20" t="str">
        <f t="shared" si="0"/>
        <v>Botany</v>
      </c>
      <c r="D20" t="e">
        <f>VLOOKUP(C20,'7. Regional NSW LGAs'!$B$1:$E$93,4,FALSE)</f>
        <v>#N/A</v>
      </c>
      <c r="E20" s="364">
        <v>46654</v>
      </c>
      <c r="F20">
        <v>1028</v>
      </c>
      <c r="H20">
        <v>459</v>
      </c>
      <c r="I20">
        <v>9</v>
      </c>
      <c r="J20">
        <v>85</v>
      </c>
      <c r="L20" t="s">
        <v>646</v>
      </c>
      <c r="M20">
        <v>102</v>
      </c>
      <c r="N20">
        <v>8</v>
      </c>
      <c r="O20">
        <v>78</v>
      </c>
      <c r="P20">
        <v>628</v>
      </c>
      <c r="Q20">
        <v>1146</v>
      </c>
      <c r="R20" s="365">
        <v>1.6820724999999999E-3</v>
      </c>
    </row>
    <row r="21" spans="1:18" x14ac:dyDescent="0.35">
      <c r="A21">
        <v>11150</v>
      </c>
      <c r="B21" t="s">
        <v>660</v>
      </c>
      <c r="C21" t="str">
        <f t="shared" si="0"/>
        <v>Bourke</v>
      </c>
      <c r="D21" t="str">
        <f>VLOOKUP(C21,'7. Regional NSW LGAs'!$B$1:$E$93,4,FALSE)</f>
        <v>Bourke Shire Council</v>
      </c>
      <c r="E21" s="364">
        <v>2634</v>
      </c>
      <c r="F21">
        <v>932</v>
      </c>
      <c r="H21">
        <v>152</v>
      </c>
      <c r="I21">
        <v>3</v>
      </c>
      <c r="J21">
        <v>28</v>
      </c>
      <c r="L21" t="s">
        <v>646</v>
      </c>
      <c r="M21">
        <v>33</v>
      </c>
      <c r="N21">
        <v>3</v>
      </c>
      <c r="O21">
        <v>26</v>
      </c>
      <c r="P21">
        <v>813</v>
      </c>
      <c r="Q21">
        <v>1027</v>
      </c>
      <c r="R21" s="365">
        <v>0</v>
      </c>
    </row>
    <row r="22" spans="1:18" x14ac:dyDescent="0.35">
      <c r="A22">
        <v>11200</v>
      </c>
      <c r="B22" t="s">
        <v>661</v>
      </c>
      <c r="C22" t="str">
        <f t="shared" si="0"/>
        <v>Brewarrina</v>
      </c>
      <c r="D22" t="str">
        <f>VLOOKUP(C22,'7. Regional NSW LGAs'!$B$1:$E$93,4,FALSE)</f>
        <v>Brewarrina Shire Council</v>
      </c>
      <c r="E22" s="364">
        <v>1651</v>
      </c>
      <c r="F22">
        <v>818</v>
      </c>
      <c r="H22">
        <v>36</v>
      </c>
      <c r="I22">
        <v>1</v>
      </c>
      <c r="J22">
        <v>7</v>
      </c>
      <c r="L22" t="s">
        <v>646</v>
      </c>
      <c r="M22">
        <v>1</v>
      </c>
      <c r="N22">
        <v>1</v>
      </c>
      <c r="O22">
        <v>1</v>
      </c>
      <c r="P22">
        <v>738</v>
      </c>
      <c r="Q22">
        <v>987</v>
      </c>
      <c r="R22" s="365">
        <v>0</v>
      </c>
    </row>
    <row r="23" spans="1:18" x14ac:dyDescent="0.35">
      <c r="A23">
        <v>11250</v>
      </c>
      <c r="B23" t="s">
        <v>662</v>
      </c>
      <c r="C23" t="str">
        <f t="shared" si="0"/>
        <v>Broken</v>
      </c>
      <c r="D23" t="str">
        <f>VLOOKUP(C23,'7. Regional NSW LGAs'!$B$1:$E$93,4,FALSE)</f>
        <v>Broken Hill City Council</v>
      </c>
      <c r="E23" s="364">
        <v>17708</v>
      </c>
      <c r="F23">
        <v>887</v>
      </c>
      <c r="H23">
        <v>62</v>
      </c>
      <c r="I23">
        <v>2</v>
      </c>
      <c r="J23">
        <v>12</v>
      </c>
      <c r="L23" t="s">
        <v>646</v>
      </c>
      <c r="M23">
        <v>7</v>
      </c>
      <c r="N23">
        <v>1</v>
      </c>
      <c r="O23">
        <v>6</v>
      </c>
      <c r="P23">
        <v>788</v>
      </c>
      <c r="Q23">
        <v>1106</v>
      </c>
      <c r="R23" s="365">
        <v>0</v>
      </c>
    </row>
    <row r="24" spans="1:18" x14ac:dyDescent="0.35">
      <c r="A24">
        <v>11300</v>
      </c>
      <c r="B24" t="s">
        <v>663</v>
      </c>
      <c r="C24" t="str">
        <f t="shared" si="0"/>
        <v>Burwood</v>
      </c>
      <c r="D24" t="e">
        <f>VLOOKUP(C24,'7. Regional NSW LGAs'!$B$1:$E$93,4,FALSE)</f>
        <v>#N/A</v>
      </c>
      <c r="E24" s="364">
        <v>36809</v>
      </c>
      <c r="F24">
        <v>1043</v>
      </c>
      <c r="H24">
        <v>476</v>
      </c>
      <c r="I24">
        <v>9</v>
      </c>
      <c r="J24">
        <v>88</v>
      </c>
      <c r="L24" t="s">
        <v>646</v>
      </c>
      <c r="M24">
        <v>106</v>
      </c>
      <c r="N24">
        <v>9</v>
      </c>
      <c r="O24">
        <v>81</v>
      </c>
      <c r="P24">
        <v>947</v>
      </c>
      <c r="Q24">
        <v>1114</v>
      </c>
      <c r="R24" s="365">
        <v>0</v>
      </c>
    </row>
    <row r="25" spans="1:18" x14ac:dyDescent="0.35">
      <c r="A25">
        <v>11350</v>
      </c>
      <c r="B25" t="s">
        <v>664</v>
      </c>
      <c r="C25" t="str">
        <f t="shared" si="0"/>
        <v>Byron</v>
      </c>
      <c r="D25" t="str">
        <f>VLOOKUP(C25,'7. Regional NSW LGAs'!$B$1:$E$93,4,FALSE)</f>
        <v>Byron Shire Council</v>
      </c>
      <c r="E25" s="364">
        <v>31556</v>
      </c>
      <c r="F25">
        <v>1003</v>
      </c>
      <c r="H25">
        <v>418</v>
      </c>
      <c r="I25">
        <v>8</v>
      </c>
      <c r="J25">
        <v>77</v>
      </c>
      <c r="L25" t="s">
        <v>646</v>
      </c>
      <c r="M25">
        <v>98</v>
      </c>
      <c r="N25">
        <v>8</v>
      </c>
      <c r="O25">
        <v>75</v>
      </c>
      <c r="P25">
        <v>881</v>
      </c>
      <c r="Q25">
        <v>1116</v>
      </c>
      <c r="R25" s="365">
        <v>7.6055269999999997E-4</v>
      </c>
    </row>
    <row r="26" spans="1:18" x14ac:dyDescent="0.35">
      <c r="A26">
        <v>11400</v>
      </c>
      <c r="B26" t="s">
        <v>665</v>
      </c>
      <c r="C26" t="str">
        <f t="shared" si="0"/>
        <v>Cabonne</v>
      </c>
      <c r="D26" t="str">
        <f>VLOOKUP(C26,'7. Regional NSW LGAs'!$B$1:$E$93,4,FALSE)</f>
        <v>Cabonne Council</v>
      </c>
      <c r="E26" s="364">
        <v>13386</v>
      </c>
      <c r="F26">
        <v>997</v>
      </c>
      <c r="H26">
        <v>409</v>
      </c>
      <c r="I26">
        <v>8</v>
      </c>
      <c r="J26">
        <v>76</v>
      </c>
      <c r="L26" t="s">
        <v>646</v>
      </c>
      <c r="M26">
        <v>97</v>
      </c>
      <c r="N26">
        <v>8</v>
      </c>
      <c r="O26">
        <v>75</v>
      </c>
      <c r="P26">
        <v>827</v>
      </c>
      <c r="Q26">
        <v>1151</v>
      </c>
      <c r="R26" s="365">
        <v>0</v>
      </c>
    </row>
    <row r="27" spans="1:18" x14ac:dyDescent="0.35">
      <c r="A27">
        <v>11450</v>
      </c>
      <c r="B27" t="s">
        <v>666</v>
      </c>
      <c r="C27" t="str">
        <f t="shared" si="0"/>
        <v>Camden</v>
      </c>
      <c r="D27" t="e">
        <f>VLOOKUP(C27,'7. Regional NSW LGAs'!$B$1:$E$93,4,FALSE)</f>
        <v>#N/A</v>
      </c>
      <c r="E27" s="364">
        <v>78218</v>
      </c>
      <c r="F27">
        <v>1056</v>
      </c>
      <c r="H27">
        <v>488</v>
      </c>
      <c r="I27">
        <v>9</v>
      </c>
      <c r="J27">
        <v>90</v>
      </c>
      <c r="L27" t="s">
        <v>646</v>
      </c>
      <c r="M27">
        <v>109</v>
      </c>
      <c r="N27">
        <v>9</v>
      </c>
      <c r="O27">
        <v>84</v>
      </c>
      <c r="P27">
        <v>811</v>
      </c>
      <c r="Q27">
        <v>1165</v>
      </c>
      <c r="R27" s="365">
        <v>2.5073666999999998E-3</v>
      </c>
    </row>
    <row r="28" spans="1:18" x14ac:dyDescent="0.35">
      <c r="A28">
        <v>11500</v>
      </c>
      <c r="B28" t="s">
        <v>667</v>
      </c>
      <c r="C28" t="str">
        <f t="shared" si="0"/>
        <v>Campbelltown</v>
      </c>
      <c r="D28" t="e">
        <f>VLOOKUP(C28,'7. Regional NSW LGAs'!$B$1:$E$93,4,FALSE)</f>
        <v>#N/A</v>
      </c>
      <c r="E28" s="364">
        <v>157006</v>
      </c>
      <c r="F28">
        <v>948</v>
      </c>
      <c r="H28">
        <v>232</v>
      </c>
      <c r="I28">
        <v>5</v>
      </c>
      <c r="J28">
        <v>43</v>
      </c>
      <c r="L28" t="s">
        <v>646</v>
      </c>
      <c r="M28">
        <v>55</v>
      </c>
      <c r="N28">
        <v>5</v>
      </c>
      <c r="O28">
        <v>42</v>
      </c>
      <c r="P28">
        <v>539</v>
      </c>
      <c r="Q28">
        <v>1146</v>
      </c>
      <c r="R28" s="365">
        <v>3.8716915000000002E-3</v>
      </c>
    </row>
    <row r="29" spans="1:18" x14ac:dyDescent="0.35">
      <c r="A29">
        <v>11520</v>
      </c>
      <c r="B29" t="s">
        <v>668</v>
      </c>
      <c r="C29" t="str">
        <f t="shared" si="0"/>
        <v>Canada</v>
      </c>
      <c r="D29" t="e">
        <f>VLOOKUP(C29,'7. Regional NSW LGAs'!$B$1:$E$93,4,FALSE)</f>
        <v>#N/A</v>
      </c>
      <c r="E29" s="364">
        <v>88015</v>
      </c>
      <c r="F29">
        <v>1107</v>
      </c>
      <c r="H29">
        <v>522</v>
      </c>
      <c r="I29">
        <v>10</v>
      </c>
      <c r="J29">
        <v>96</v>
      </c>
      <c r="L29" t="s">
        <v>646</v>
      </c>
      <c r="M29">
        <v>119</v>
      </c>
      <c r="N29">
        <v>10</v>
      </c>
      <c r="O29">
        <v>91</v>
      </c>
      <c r="P29">
        <v>877</v>
      </c>
      <c r="Q29">
        <v>1199</v>
      </c>
      <c r="R29" s="365">
        <v>7.9531899999999995E-4</v>
      </c>
    </row>
    <row r="30" spans="1:18" x14ac:dyDescent="0.35">
      <c r="A30">
        <v>11570</v>
      </c>
      <c r="B30" t="s">
        <v>669</v>
      </c>
      <c r="C30" t="str">
        <f t="shared" si="0"/>
        <v>Canterbury-Bankstown</v>
      </c>
      <c r="D30" t="e">
        <f>VLOOKUP(C30,'7. Regional NSW LGAs'!$B$1:$E$93,4,FALSE)</f>
        <v>#N/A</v>
      </c>
      <c r="E30" s="364">
        <v>346302</v>
      </c>
      <c r="F30">
        <v>961</v>
      </c>
      <c r="H30">
        <v>280</v>
      </c>
      <c r="I30">
        <v>6</v>
      </c>
      <c r="J30">
        <v>52</v>
      </c>
      <c r="L30" t="s">
        <v>646</v>
      </c>
      <c r="M30">
        <v>72</v>
      </c>
      <c r="N30">
        <v>6</v>
      </c>
      <c r="O30">
        <v>55</v>
      </c>
      <c r="P30">
        <v>593</v>
      </c>
      <c r="Q30">
        <v>1119</v>
      </c>
      <c r="R30" s="365">
        <v>2.0213571000000001E-3</v>
      </c>
    </row>
    <row r="31" spans="1:18" x14ac:dyDescent="0.35">
      <c r="A31">
        <v>11600</v>
      </c>
      <c r="B31" t="s">
        <v>670</v>
      </c>
      <c r="C31" t="str">
        <f t="shared" si="0"/>
        <v>Carrathool</v>
      </c>
      <c r="D31" t="str">
        <f>VLOOKUP(C31,'7. Regional NSW LGAs'!$B$1:$E$93,4,FALSE)</f>
        <v>Carrathool Shire Council</v>
      </c>
      <c r="E31" s="364">
        <v>2719</v>
      </c>
      <c r="F31">
        <v>964</v>
      </c>
      <c r="H31">
        <v>292</v>
      </c>
      <c r="I31">
        <v>6</v>
      </c>
      <c r="J31">
        <v>54</v>
      </c>
      <c r="L31" t="s">
        <v>646</v>
      </c>
      <c r="M31">
        <v>73</v>
      </c>
      <c r="N31">
        <v>6</v>
      </c>
      <c r="O31">
        <v>56</v>
      </c>
      <c r="P31">
        <v>874</v>
      </c>
      <c r="Q31">
        <v>1073</v>
      </c>
      <c r="R31" s="365">
        <v>2.2066935999999998E-3</v>
      </c>
    </row>
    <row r="32" spans="1:18" x14ac:dyDescent="0.35">
      <c r="A32">
        <v>11650</v>
      </c>
      <c r="B32" t="s">
        <v>671</v>
      </c>
      <c r="C32" t="str">
        <f t="shared" si="0"/>
        <v>Central</v>
      </c>
      <c r="D32" t="str">
        <f>VLOOKUP(C32,'7. Regional NSW LGAs'!$B$1:$E$93,4,FALSE)</f>
        <v>Central Darling Shire Council</v>
      </c>
      <c r="E32" s="364">
        <v>327736</v>
      </c>
      <c r="F32">
        <v>975</v>
      </c>
      <c r="H32">
        <v>335</v>
      </c>
      <c r="I32">
        <v>7</v>
      </c>
      <c r="J32">
        <v>62</v>
      </c>
      <c r="L32" t="s">
        <v>646</v>
      </c>
      <c r="M32">
        <v>86</v>
      </c>
      <c r="N32">
        <v>7</v>
      </c>
      <c r="O32">
        <v>66</v>
      </c>
      <c r="P32">
        <v>612</v>
      </c>
      <c r="Q32">
        <v>1163</v>
      </c>
      <c r="R32" s="365">
        <v>3.6553812000000001E-3</v>
      </c>
    </row>
    <row r="33" spans="1:18" x14ac:dyDescent="0.35">
      <c r="A33">
        <v>11700</v>
      </c>
      <c r="B33" t="s">
        <v>672</v>
      </c>
      <c r="C33" t="str">
        <f t="shared" si="0"/>
        <v>Central</v>
      </c>
      <c r="D33" t="str">
        <f>VLOOKUP(C33,'7. Regional NSW LGAs'!$B$1:$E$93,4,FALSE)</f>
        <v>Central Darling Shire Council</v>
      </c>
      <c r="E33" s="364">
        <v>1833</v>
      </c>
      <c r="F33">
        <v>855</v>
      </c>
      <c r="H33">
        <v>40</v>
      </c>
      <c r="I33">
        <v>1</v>
      </c>
      <c r="J33">
        <v>8</v>
      </c>
      <c r="L33" t="s">
        <v>646</v>
      </c>
      <c r="M33">
        <v>2</v>
      </c>
      <c r="N33">
        <v>1</v>
      </c>
      <c r="O33">
        <v>2</v>
      </c>
      <c r="P33">
        <v>632</v>
      </c>
      <c r="Q33">
        <v>987</v>
      </c>
      <c r="R33" s="365">
        <v>2.3458810699999999E-2</v>
      </c>
    </row>
    <row r="34" spans="1:18" x14ac:dyDescent="0.35">
      <c r="A34">
        <v>11720</v>
      </c>
      <c r="B34" t="s">
        <v>673</v>
      </c>
      <c r="C34" t="str">
        <f t="shared" si="0"/>
        <v>Cessnock</v>
      </c>
      <c r="D34" t="str">
        <f>VLOOKUP(C34,'7. Regional NSW LGAs'!$B$1:$E$93,4,FALSE)</f>
        <v>Cessnock City Council</v>
      </c>
      <c r="E34" s="364">
        <v>55560</v>
      </c>
      <c r="F34">
        <v>904</v>
      </c>
      <c r="H34">
        <v>81</v>
      </c>
      <c r="I34">
        <v>2</v>
      </c>
      <c r="J34">
        <v>15</v>
      </c>
      <c r="L34" t="s">
        <v>646</v>
      </c>
      <c r="M34">
        <v>12</v>
      </c>
      <c r="N34">
        <v>1</v>
      </c>
      <c r="O34">
        <v>10</v>
      </c>
      <c r="P34">
        <v>566</v>
      </c>
      <c r="Q34">
        <v>1139</v>
      </c>
      <c r="R34" s="365">
        <v>2.0302375800000001E-2</v>
      </c>
    </row>
    <row r="35" spans="1:18" x14ac:dyDescent="0.35">
      <c r="A35">
        <v>11730</v>
      </c>
      <c r="B35" t="s">
        <v>674</v>
      </c>
      <c r="C35" t="str">
        <f t="shared" si="0"/>
        <v>Clarence</v>
      </c>
      <c r="D35" t="str">
        <f>VLOOKUP(C35,'7. Regional NSW LGAs'!$B$1:$E$93,4,FALSE)</f>
        <v>Clarence Valley Council</v>
      </c>
      <c r="E35" s="364">
        <v>50671</v>
      </c>
      <c r="F35">
        <v>908</v>
      </c>
      <c r="H35">
        <v>96</v>
      </c>
      <c r="I35">
        <v>2</v>
      </c>
      <c r="J35">
        <v>18</v>
      </c>
      <c r="L35" t="s">
        <v>646</v>
      </c>
      <c r="M35">
        <v>16</v>
      </c>
      <c r="N35">
        <v>2</v>
      </c>
      <c r="O35">
        <v>13</v>
      </c>
      <c r="P35">
        <v>695</v>
      </c>
      <c r="Q35">
        <v>1042</v>
      </c>
      <c r="R35" s="365">
        <v>6.3349844999999998E-3</v>
      </c>
    </row>
    <row r="36" spans="1:18" x14ac:dyDescent="0.35">
      <c r="A36">
        <v>11750</v>
      </c>
      <c r="B36" t="s">
        <v>675</v>
      </c>
      <c r="C36" t="str">
        <f t="shared" si="0"/>
        <v>Cobar</v>
      </c>
      <c r="D36" t="str">
        <f>VLOOKUP(C36,'7. Regional NSW LGAs'!$B$1:$E$93,4,FALSE)</f>
        <v>Cobar Shire Council</v>
      </c>
      <c r="E36" s="364">
        <v>4647</v>
      </c>
      <c r="F36">
        <v>951</v>
      </c>
      <c r="H36">
        <v>242</v>
      </c>
      <c r="I36">
        <v>5</v>
      </c>
      <c r="J36">
        <v>45</v>
      </c>
      <c r="L36" t="s">
        <v>646</v>
      </c>
      <c r="M36">
        <v>58</v>
      </c>
      <c r="N36">
        <v>5</v>
      </c>
      <c r="O36">
        <v>45</v>
      </c>
      <c r="P36">
        <v>890</v>
      </c>
      <c r="Q36">
        <v>1049</v>
      </c>
      <c r="R36" s="365">
        <v>1.8506563399999999E-2</v>
      </c>
    </row>
    <row r="37" spans="1:18" x14ac:dyDescent="0.35">
      <c r="A37">
        <v>11800</v>
      </c>
      <c r="B37" t="s">
        <v>676</v>
      </c>
      <c r="C37" t="str">
        <f t="shared" si="0"/>
        <v>Coffs</v>
      </c>
      <c r="D37" t="str">
        <f>VLOOKUP(C37,'7. Regional NSW LGAs'!$B$1:$E$93,4,FALSE)</f>
        <v>Coffs Harbour City Council</v>
      </c>
      <c r="E37" s="364">
        <v>72944</v>
      </c>
      <c r="F37">
        <v>954</v>
      </c>
      <c r="H37">
        <v>248</v>
      </c>
      <c r="I37">
        <v>5</v>
      </c>
      <c r="J37">
        <v>46</v>
      </c>
      <c r="L37" t="s">
        <v>646</v>
      </c>
      <c r="M37">
        <v>61</v>
      </c>
      <c r="N37">
        <v>5</v>
      </c>
      <c r="O37">
        <v>47</v>
      </c>
      <c r="P37">
        <v>668</v>
      </c>
      <c r="Q37">
        <v>1094</v>
      </c>
      <c r="R37" s="365">
        <v>1.2475323999999999E-3</v>
      </c>
    </row>
    <row r="38" spans="1:18" x14ac:dyDescent="0.35">
      <c r="A38">
        <v>12000</v>
      </c>
      <c r="B38" t="s">
        <v>677</v>
      </c>
      <c r="C38" t="str">
        <f t="shared" si="0"/>
        <v>Coolamon</v>
      </c>
      <c r="D38" t="str">
        <f>VLOOKUP(C38,'7. Regional NSW LGAs'!$B$1:$E$93,4,FALSE)</f>
        <v>Coolamon Shire Council</v>
      </c>
      <c r="E38" s="364">
        <v>4315</v>
      </c>
      <c r="F38">
        <v>960</v>
      </c>
      <c r="H38">
        <v>278</v>
      </c>
      <c r="I38">
        <v>6</v>
      </c>
      <c r="J38">
        <v>52</v>
      </c>
      <c r="L38" t="s">
        <v>646</v>
      </c>
      <c r="M38">
        <v>71</v>
      </c>
      <c r="N38">
        <v>6</v>
      </c>
      <c r="O38">
        <v>55</v>
      </c>
      <c r="P38">
        <v>851</v>
      </c>
      <c r="Q38">
        <v>1084</v>
      </c>
      <c r="R38" s="365">
        <v>0</v>
      </c>
    </row>
    <row r="39" spans="1:18" x14ac:dyDescent="0.35">
      <c r="A39">
        <v>12150</v>
      </c>
      <c r="B39" t="s">
        <v>678</v>
      </c>
      <c r="C39" t="str">
        <f t="shared" si="0"/>
        <v>Coonamble</v>
      </c>
      <c r="D39" t="str">
        <f>VLOOKUP(C39,'7. Regional NSW LGAs'!$B$1:$E$93,4,FALSE)</f>
        <v>Coonamble Shire Council</v>
      </c>
      <c r="E39" s="364">
        <v>3918</v>
      </c>
      <c r="F39">
        <v>883</v>
      </c>
      <c r="H39">
        <v>58</v>
      </c>
      <c r="I39">
        <v>2</v>
      </c>
      <c r="J39">
        <v>11</v>
      </c>
      <c r="L39" t="s">
        <v>646</v>
      </c>
      <c r="M39">
        <v>5</v>
      </c>
      <c r="N39">
        <v>1</v>
      </c>
      <c r="O39">
        <v>4</v>
      </c>
      <c r="P39">
        <v>733</v>
      </c>
      <c r="Q39">
        <v>1103</v>
      </c>
      <c r="R39" s="365">
        <v>0</v>
      </c>
    </row>
    <row r="40" spans="1:18" x14ac:dyDescent="0.35">
      <c r="A40">
        <v>12350</v>
      </c>
      <c r="B40" t="s">
        <v>679</v>
      </c>
      <c r="C40" t="str">
        <f t="shared" si="0"/>
        <v>Cowra</v>
      </c>
      <c r="D40" t="str">
        <f>VLOOKUP(C40,'7. Regional NSW LGAs'!$B$1:$E$93,4,FALSE)</f>
        <v>Cowra Shire Council</v>
      </c>
      <c r="E40" s="364">
        <v>12460</v>
      </c>
      <c r="F40">
        <v>910</v>
      </c>
      <c r="H40">
        <v>101</v>
      </c>
      <c r="I40">
        <v>2</v>
      </c>
      <c r="J40">
        <v>19</v>
      </c>
      <c r="L40" t="s">
        <v>646</v>
      </c>
      <c r="M40">
        <v>19</v>
      </c>
      <c r="N40">
        <v>2</v>
      </c>
      <c r="O40">
        <v>15</v>
      </c>
      <c r="P40">
        <v>689</v>
      </c>
      <c r="Q40">
        <v>1053</v>
      </c>
      <c r="R40" s="365">
        <v>2.4077049999999999E-4</v>
      </c>
    </row>
    <row r="41" spans="1:18" x14ac:dyDescent="0.35">
      <c r="A41">
        <v>12380</v>
      </c>
      <c r="B41" t="s">
        <v>680</v>
      </c>
      <c r="C41" t="str">
        <f t="shared" si="0"/>
        <v>Cumberland</v>
      </c>
      <c r="D41" t="e">
        <f>VLOOKUP(C41,'7. Regional NSW LGAs'!$B$1:$E$93,4,FALSE)</f>
        <v>#N/A</v>
      </c>
      <c r="E41" s="364">
        <v>216079</v>
      </c>
      <c r="F41">
        <v>959</v>
      </c>
      <c r="H41">
        <v>271</v>
      </c>
      <c r="I41">
        <v>5</v>
      </c>
      <c r="J41">
        <v>50</v>
      </c>
      <c r="L41" t="s">
        <v>646</v>
      </c>
      <c r="M41">
        <v>69</v>
      </c>
      <c r="N41">
        <v>6</v>
      </c>
      <c r="O41">
        <v>53</v>
      </c>
      <c r="P41">
        <v>789</v>
      </c>
      <c r="Q41">
        <v>1211</v>
      </c>
      <c r="R41" s="365">
        <v>6.8493470000000002E-4</v>
      </c>
    </row>
    <row r="42" spans="1:18" x14ac:dyDescent="0.35">
      <c r="A42">
        <v>12700</v>
      </c>
      <c r="B42" t="s">
        <v>681</v>
      </c>
      <c r="C42" t="str">
        <f t="shared" si="0"/>
        <v>Dungog</v>
      </c>
      <c r="D42" t="str">
        <f>VLOOKUP(C42,'7. Regional NSW LGAs'!$B$1:$E$93,4,FALSE)</f>
        <v>Dungog Shire Council</v>
      </c>
      <c r="E42" s="364">
        <v>8975</v>
      </c>
      <c r="F42">
        <v>973</v>
      </c>
      <c r="H42">
        <v>327</v>
      </c>
      <c r="I42">
        <v>7</v>
      </c>
      <c r="J42">
        <v>61</v>
      </c>
      <c r="L42" t="s">
        <v>646</v>
      </c>
      <c r="M42">
        <v>83</v>
      </c>
      <c r="N42">
        <v>7</v>
      </c>
      <c r="O42">
        <v>64</v>
      </c>
      <c r="P42">
        <v>828</v>
      </c>
      <c r="Q42">
        <v>1070</v>
      </c>
      <c r="R42" s="365">
        <v>0</v>
      </c>
    </row>
    <row r="43" spans="1:18" x14ac:dyDescent="0.35">
      <c r="A43">
        <v>12730</v>
      </c>
      <c r="B43" t="s">
        <v>682</v>
      </c>
      <c r="C43" t="str">
        <f t="shared" si="0"/>
        <v>Edward</v>
      </c>
      <c r="D43" t="str">
        <f>VLOOKUP(C43,'7. Regional NSW LGAs'!$B$1:$E$93,4,FALSE)</f>
        <v>Edward River Council</v>
      </c>
      <c r="E43" s="364">
        <v>8851</v>
      </c>
      <c r="F43">
        <v>941</v>
      </c>
      <c r="H43">
        <v>197</v>
      </c>
      <c r="I43">
        <v>4</v>
      </c>
      <c r="J43">
        <v>37</v>
      </c>
      <c r="L43" t="s">
        <v>646</v>
      </c>
      <c r="M43">
        <v>43</v>
      </c>
      <c r="N43">
        <v>4</v>
      </c>
      <c r="O43">
        <v>33</v>
      </c>
      <c r="P43">
        <v>776</v>
      </c>
      <c r="Q43">
        <v>1088</v>
      </c>
      <c r="R43" s="365">
        <v>3.3894479999999999E-4</v>
      </c>
    </row>
    <row r="44" spans="1:18" x14ac:dyDescent="0.35">
      <c r="A44">
        <v>12750</v>
      </c>
      <c r="B44" t="s">
        <v>683</v>
      </c>
      <c r="C44" t="str">
        <f t="shared" si="0"/>
        <v>Eurobodalla</v>
      </c>
      <c r="D44" t="str">
        <f>VLOOKUP(C44,'7. Regional NSW LGAs'!$B$1:$E$93,4,FALSE)</f>
        <v>Eurobodalla Shire Council</v>
      </c>
      <c r="E44" s="364">
        <v>37232</v>
      </c>
      <c r="F44">
        <v>938</v>
      </c>
      <c r="H44">
        <v>185</v>
      </c>
      <c r="I44">
        <v>4</v>
      </c>
      <c r="J44">
        <v>34</v>
      </c>
      <c r="L44" t="s">
        <v>646</v>
      </c>
      <c r="M44">
        <v>40</v>
      </c>
      <c r="N44">
        <v>4</v>
      </c>
      <c r="O44">
        <v>31</v>
      </c>
      <c r="P44">
        <v>684</v>
      </c>
      <c r="Q44">
        <v>1059</v>
      </c>
      <c r="R44" s="365">
        <v>1.3160722E-3</v>
      </c>
    </row>
    <row r="45" spans="1:18" x14ac:dyDescent="0.35">
      <c r="A45">
        <v>12850</v>
      </c>
      <c r="B45" t="s">
        <v>684</v>
      </c>
      <c r="C45" t="str">
        <f t="shared" si="0"/>
        <v>Fairfield</v>
      </c>
      <c r="D45" t="e">
        <f>VLOOKUP(C45,'7. Regional NSW LGAs'!$B$1:$E$93,4,FALSE)</f>
        <v>#N/A</v>
      </c>
      <c r="E45" s="364">
        <v>198817</v>
      </c>
      <c r="F45">
        <v>896</v>
      </c>
      <c r="H45">
        <v>65</v>
      </c>
      <c r="I45">
        <v>2</v>
      </c>
      <c r="J45">
        <v>12</v>
      </c>
      <c r="L45" t="s">
        <v>646</v>
      </c>
      <c r="M45">
        <v>8</v>
      </c>
      <c r="N45">
        <v>1</v>
      </c>
      <c r="O45">
        <v>7</v>
      </c>
      <c r="P45">
        <v>672</v>
      </c>
      <c r="Q45">
        <v>1116</v>
      </c>
      <c r="R45" s="365">
        <v>5.6836189999999996E-4</v>
      </c>
    </row>
    <row r="46" spans="1:18" x14ac:dyDescent="0.35">
      <c r="A46">
        <v>12870</v>
      </c>
      <c r="B46" t="s">
        <v>685</v>
      </c>
      <c r="C46" t="str">
        <f t="shared" si="0"/>
        <v>Federation</v>
      </c>
      <c r="D46" t="str">
        <f>VLOOKUP(C46,'7. Regional NSW LGAs'!$B$1:$E$93,4,FALSE)</f>
        <v>Federation Council</v>
      </c>
      <c r="E46" s="364">
        <v>12277</v>
      </c>
      <c r="F46">
        <v>936</v>
      </c>
      <c r="H46">
        <v>176</v>
      </c>
      <c r="I46">
        <v>4</v>
      </c>
      <c r="J46">
        <v>33</v>
      </c>
      <c r="L46" t="s">
        <v>646</v>
      </c>
      <c r="M46">
        <v>37</v>
      </c>
      <c r="N46">
        <v>3</v>
      </c>
      <c r="O46">
        <v>29</v>
      </c>
      <c r="P46">
        <v>822</v>
      </c>
      <c r="Q46">
        <v>1039</v>
      </c>
      <c r="R46" s="365">
        <v>9.7743750000000001E-4</v>
      </c>
    </row>
    <row r="47" spans="1:18" x14ac:dyDescent="0.35">
      <c r="A47">
        <v>12900</v>
      </c>
      <c r="B47" t="s">
        <v>686</v>
      </c>
      <c r="C47" t="str">
        <f t="shared" si="0"/>
        <v>Forbes</v>
      </c>
      <c r="D47" t="str">
        <f>VLOOKUP(C47,'7. Regional NSW LGAs'!$B$1:$E$93,4,FALSE)</f>
        <v>Forbes Shire Council</v>
      </c>
      <c r="E47" s="364">
        <v>9587</v>
      </c>
      <c r="F47">
        <v>937</v>
      </c>
      <c r="H47">
        <v>182</v>
      </c>
      <c r="I47">
        <v>4</v>
      </c>
      <c r="J47">
        <v>34</v>
      </c>
      <c r="L47" t="s">
        <v>646</v>
      </c>
      <c r="M47">
        <v>39</v>
      </c>
      <c r="N47">
        <v>3</v>
      </c>
      <c r="O47">
        <v>30</v>
      </c>
      <c r="P47">
        <v>756</v>
      </c>
      <c r="Q47">
        <v>1067</v>
      </c>
      <c r="R47" s="365">
        <v>0</v>
      </c>
    </row>
    <row r="48" spans="1:18" x14ac:dyDescent="0.35">
      <c r="A48">
        <v>12930</v>
      </c>
      <c r="B48" t="s">
        <v>687</v>
      </c>
      <c r="C48" t="str">
        <f t="shared" si="0"/>
        <v>Georges</v>
      </c>
      <c r="D48" t="e">
        <f>VLOOKUP(C48,'7. Regional NSW LGAs'!$B$1:$E$93,4,FALSE)</f>
        <v>#N/A</v>
      </c>
      <c r="E48" s="364">
        <v>146841</v>
      </c>
      <c r="F48">
        <v>1043</v>
      </c>
      <c r="H48">
        <v>478</v>
      </c>
      <c r="I48">
        <v>9</v>
      </c>
      <c r="J48">
        <v>88</v>
      </c>
      <c r="L48" t="s">
        <v>646</v>
      </c>
      <c r="M48">
        <v>107</v>
      </c>
      <c r="N48">
        <v>9</v>
      </c>
      <c r="O48">
        <v>82</v>
      </c>
      <c r="P48">
        <v>794</v>
      </c>
      <c r="Q48">
        <v>1176</v>
      </c>
      <c r="R48" s="365">
        <v>2.1792280000000001E-4</v>
      </c>
    </row>
    <row r="49" spans="1:18" x14ac:dyDescent="0.35">
      <c r="A49">
        <v>12950</v>
      </c>
      <c r="B49" t="s">
        <v>688</v>
      </c>
      <c r="C49" t="str">
        <f t="shared" si="0"/>
        <v>Gilgandra</v>
      </c>
      <c r="D49" t="str">
        <f>VLOOKUP(C49,'7. Regional NSW LGAs'!$B$1:$E$93,4,FALSE)</f>
        <v>Gilgandra Shire Council</v>
      </c>
      <c r="E49" s="364">
        <v>4236</v>
      </c>
      <c r="F49">
        <v>906</v>
      </c>
      <c r="H49">
        <v>88</v>
      </c>
      <c r="I49">
        <v>2</v>
      </c>
      <c r="J49">
        <v>17</v>
      </c>
      <c r="L49" t="s">
        <v>646</v>
      </c>
      <c r="M49">
        <v>14</v>
      </c>
      <c r="N49">
        <v>2</v>
      </c>
      <c r="O49">
        <v>11</v>
      </c>
      <c r="P49">
        <v>753</v>
      </c>
      <c r="Q49">
        <v>1045</v>
      </c>
      <c r="R49" s="365">
        <v>9.4428709999999996E-4</v>
      </c>
    </row>
    <row r="50" spans="1:18" x14ac:dyDescent="0.35">
      <c r="A50">
        <v>13010</v>
      </c>
      <c r="B50" t="s">
        <v>689</v>
      </c>
      <c r="C50" t="str">
        <f t="shared" si="0"/>
        <v>Glen</v>
      </c>
      <c r="D50" t="e">
        <f>VLOOKUP(C50,'7. Regional NSW LGAs'!$B$1:$E$93,4,FALSE)</f>
        <v>#N/A</v>
      </c>
      <c r="E50" s="364">
        <v>8836</v>
      </c>
      <c r="F50">
        <v>909</v>
      </c>
      <c r="H50">
        <v>99</v>
      </c>
      <c r="I50">
        <v>2</v>
      </c>
      <c r="J50">
        <v>19</v>
      </c>
      <c r="L50" t="s">
        <v>646</v>
      </c>
      <c r="M50">
        <v>18</v>
      </c>
      <c r="N50">
        <v>2</v>
      </c>
      <c r="O50">
        <v>14</v>
      </c>
      <c r="P50">
        <v>823</v>
      </c>
      <c r="Q50">
        <v>1051</v>
      </c>
      <c r="R50" s="365">
        <v>0</v>
      </c>
    </row>
    <row r="51" spans="1:18" x14ac:dyDescent="0.35">
      <c r="A51">
        <v>13310</v>
      </c>
      <c r="B51" t="s">
        <v>690</v>
      </c>
      <c r="C51" t="str">
        <f t="shared" si="0"/>
        <v>Goulburn</v>
      </c>
      <c r="D51" t="str">
        <f>VLOOKUP(C51,'7. Regional NSW LGAs'!$B$1:$E$93,4,FALSE)</f>
        <v>Goulburn Mulwaree Council</v>
      </c>
      <c r="E51" s="364">
        <v>29609</v>
      </c>
      <c r="F51">
        <v>946</v>
      </c>
      <c r="H51">
        <v>217</v>
      </c>
      <c r="I51">
        <v>4</v>
      </c>
      <c r="J51">
        <v>40</v>
      </c>
      <c r="L51" t="s">
        <v>646</v>
      </c>
      <c r="M51">
        <v>52</v>
      </c>
      <c r="N51">
        <v>4</v>
      </c>
      <c r="O51">
        <v>40</v>
      </c>
      <c r="P51">
        <v>696</v>
      </c>
      <c r="Q51">
        <v>1115</v>
      </c>
      <c r="R51" s="365">
        <v>2.4755986399999999E-2</v>
      </c>
    </row>
    <row r="52" spans="1:18" x14ac:dyDescent="0.35">
      <c r="A52">
        <v>13340</v>
      </c>
      <c r="B52" t="s">
        <v>691</v>
      </c>
      <c r="C52" t="str">
        <f t="shared" si="0"/>
        <v>Greater</v>
      </c>
      <c r="D52" t="str">
        <f>VLOOKUP(C52,'7. Regional NSW LGAs'!$B$1:$E$93,4,FALSE)</f>
        <v>Greater Hume Shire Council</v>
      </c>
      <c r="E52" s="364">
        <v>10351</v>
      </c>
      <c r="F52">
        <v>969</v>
      </c>
      <c r="H52">
        <v>312</v>
      </c>
      <c r="I52">
        <v>6</v>
      </c>
      <c r="J52">
        <v>58</v>
      </c>
      <c r="L52" t="s">
        <v>646</v>
      </c>
      <c r="M52">
        <v>79</v>
      </c>
      <c r="N52">
        <v>7</v>
      </c>
      <c r="O52">
        <v>61</v>
      </c>
      <c r="P52">
        <v>837</v>
      </c>
      <c r="Q52">
        <v>1121</v>
      </c>
      <c r="R52" s="365">
        <v>2.4152256000000002E-3</v>
      </c>
    </row>
    <row r="53" spans="1:18" x14ac:dyDescent="0.35">
      <c r="A53">
        <v>13450</v>
      </c>
      <c r="B53" t="s">
        <v>692</v>
      </c>
      <c r="C53" t="str">
        <f t="shared" si="0"/>
        <v>Griffith</v>
      </c>
      <c r="D53" t="str">
        <f>VLOOKUP(C53,'7. Regional NSW LGAs'!$B$1:$E$93,4,FALSE)</f>
        <v>Griffith City Council</v>
      </c>
      <c r="E53" s="364">
        <v>25641</v>
      </c>
      <c r="F53">
        <v>943</v>
      </c>
      <c r="H53">
        <v>208</v>
      </c>
      <c r="I53">
        <v>4</v>
      </c>
      <c r="J53">
        <v>39</v>
      </c>
      <c r="L53" t="s">
        <v>646</v>
      </c>
      <c r="M53">
        <v>48</v>
      </c>
      <c r="N53">
        <v>4</v>
      </c>
      <c r="O53">
        <v>37</v>
      </c>
      <c r="P53">
        <v>584</v>
      </c>
      <c r="Q53">
        <v>1113</v>
      </c>
      <c r="R53" s="365">
        <v>1.2480012E-3</v>
      </c>
    </row>
    <row r="54" spans="1:18" x14ac:dyDescent="0.35">
      <c r="A54">
        <v>13510</v>
      </c>
      <c r="B54" t="s">
        <v>693</v>
      </c>
      <c r="C54" t="str">
        <f t="shared" si="0"/>
        <v>Gundagai</v>
      </c>
      <c r="D54" t="e">
        <f>VLOOKUP(C54,'7. Regional NSW LGAs'!$B$1:$E$93,4,FALSE)</f>
        <v>#N/A</v>
      </c>
      <c r="E54" s="364">
        <v>11141</v>
      </c>
      <c r="F54">
        <v>926</v>
      </c>
      <c r="H54">
        <v>132</v>
      </c>
      <c r="I54">
        <v>3</v>
      </c>
      <c r="J54">
        <v>25</v>
      </c>
      <c r="L54" t="s">
        <v>646</v>
      </c>
      <c r="M54">
        <v>27</v>
      </c>
      <c r="N54">
        <v>3</v>
      </c>
      <c r="O54">
        <v>21</v>
      </c>
      <c r="P54">
        <v>789</v>
      </c>
      <c r="Q54">
        <v>1042</v>
      </c>
      <c r="R54" s="365">
        <v>0</v>
      </c>
    </row>
    <row r="55" spans="1:18" x14ac:dyDescent="0.35">
      <c r="A55">
        <v>13550</v>
      </c>
      <c r="B55" t="s">
        <v>694</v>
      </c>
      <c r="C55" t="str">
        <f t="shared" si="0"/>
        <v>Gunnedah</v>
      </c>
      <c r="D55" t="str">
        <f>VLOOKUP(C55,'7. Regional NSW LGAs'!$B$1:$E$93,4,FALSE)</f>
        <v>Gunnedah Shire Council</v>
      </c>
      <c r="E55" s="364">
        <v>12215</v>
      </c>
      <c r="F55">
        <v>943</v>
      </c>
      <c r="H55">
        <v>204</v>
      </c>
      <c r="I55">
        <v>4</v>
      </c>
      <c r="J55">
        <v>38</v>
      </c>
      <c r="L55" t="s">
        <v>646</v>
      </c>
      <c r="M55">
        <v>46</v>
      </c>
      <c r="N55">
        <v>4</v>
      </c>
      <c r="O55">
        <v>36</v>
      </c>
      <c r="P55">
        <v>789</v>
      </c>
      <c r="Q55">
        <v>1088</v>
      </c>
      <c r="R55" s="365">
        <v>0</v>
      </c>
    </row>
    <row r="56" spans="1:18" x14ac:dyDescent="0.35">
      <c r="A56">
        <v>13660</v>
      </c>
      <c r="B56" t="s">
        <v>695</v>
      </c>
      <c r="C56" t="str">
        <f t="shared" si="0"/>
        <v>Gwydir</v>
      </c>
      <c r="D56" t="str">
        <f>VLOOKUP(C56,'7. Regional NSW LGAs'!$B$1:$E$93,4,FALSE)</f>
        <v>Gwydir Shire Council</v>
      </c>
      <c r="E56" s="364">
        <v>5258</v>
      </c>
      <c r="F56">
        <v>936</v>
      </c>
      <c r="H56">
        <v>178</v>
      </c>
      <c r="I56">
        <v>4</v>
      </c>
      <c r="J56">
        <v>33</v>
      </c>
      <c r="L56" t="s">
        <v>646</v>
      </c>
      <c r="M56">
        <v>38</v>
      </c>
      <c r="N56">
        <v>3</v>
      </c>
      <c r="O56">
        <v>30</v>
      </c>
      <c r="P56">
        <v>832</v>
      </c>
      <c r="Q56">
        <v>1046</v>
      </c>
      <c r="R56" s="365">
        <v>0</v>
      </c>
    </row>
    <row r="57" spans="1:18" x14ac:dyDescent="0.35">
      <c r="A57">
        <v>13800</v>
      </c>
      <c r="B57" t="s">
        <v>696</v>
      </c>
      <c r="C57" t="str">
        <f t="shared" si="0"/>
        <v>Hawkesbury</v>
      </c>
      <c r="D57" t="e">
        <f>VLOOKUP(C57,'7. Regional NSW LGAs'!$B$1:$E$93,4,FALSE)</f>
        <v>#N/A</v>
      </c>
      <c r="E57" s="364">
        <v>64592</v>
      </c>
      <c r="F57">
        <v>1014</v>
      </c>
      <c r="H57">
        <v>439</v>
      </c>
      <c r="I57">
        <v>9</v>
      </c>
      <c r="J57">
        <v>81</v>
      </c>
      <c r="L57" t="s">
        <v>646</v>
      </c>
      <c r="M57">
        <v>99</v>
      </c>
      <c r="N57">
        <v>8</v>
      </c>
      <c r="O57">
        <v>76</v>
      </c>
      <c r="P57">
        <v>808</v>
      </c>
      <c r="Q57">
        <v>1141</v>
      </c>
      <c r="R57" s="365">
        <v>4.3968293000000002E-3</v>
      </c>
    </row>
    <row r="58" spans="1:18" x14ac:dyDescent="0.35">
      <c r="A58">
        <v>13850</v>
      </c>
      <c r="B58" t="s">
        <v>697</v>
      </c>
      <c r="C58" t="str">
        <f t="shared" si="0"/>
        <v>Hay</v>
      </c>
      <c r="D58" t="str">
        <f>VLOOKUP(C58,'7. Regional NSW LGAs'!$B$1:$E$93,4,FALSE)</f>
        <v>Hay Shire Council</v>
      </c>
      <c r="E58" s="364">
        <v>2946</v>
      </c>
      <c r="F58">
        <v>922</v>
      </c>
      <c r="H58">
        <v>126</v>
      </c>
      <c r="I58">
        <v>3</v>
      </c>
      <c r="J58">
        <v>24</v>
      </c>
      <c r="L58" t="s">
        <v>646</v>
      </c>
      <c r="M58">
        <v>26</v>
      </c>
      <c r="N58">
        <v>2</v>
      </c>
      <c r="O58">
        <v>20</v>
      </c>
      <c r="P58">
        <v>806</v>
      </c>
      <c r="Q58">
        <v>1073</v>
      </c>
      <c r="R58" s="365">
        <v>0</v>
      </c>
    </row>
    <row r="59" spans="1:18" x14ac:dyDescent="0.35">
      <c r="A59">
        <v>13910</v>
      </c>
      <c r="B59" t="s">
        <v>698</v>
      </c>
      <c r="C59" t="str">
        <f t="shared" si="0"/>
        <v>Hilltops</v>
      </c>
      <c r="D59" t="str">
        <f>VLOOKUP(C59,'7. Regional NSW LGAs'!$B$1:$E$93,4,FALSE)</f>
        <v>Hilltops Council</v>
      </c>
      <c r="E59" s="364">
        <v>18498</v>
      </c>
      <c r="F59">
        <v>932</v>
      </c>
      <c r="H59">
        <v>151</v>
      </c>
      <c r="I59">
        <v>3</v>
      </c>
      <c r="J59">
        <v>28</v>
      </c>
      <c r="L59" t="s">
        <v>646</v>
      </c>
      <c r="M59">
        <v>32</v>
      </c>
      <c r="N59">
        <v>3</v>
      </c>
      <c r="O59">
        <v>25</v>
      </c>
      <c r="P59">
        <v>764</v>
      </c>
      <c r="Q59">
        <v>1062</v>
      </c>
      <c r="R59" s="365">
        <v>6.5412476999999998E-3</v>
      </c>
    </row>
    <row r="60" spans="1:18" x14ac:dyDescent="0.35">
      <c r="A60">
        <v>14000</v>
      </c>
      <c r="B60" t="s">
        <v>699</v>
      </c>
      <c r="C60" t="str">
        <f t="shared" si="0"/>
        <v>Hornsby</v>
      </c>
      <c r="D60" t="e">
        <f>VLOOKUP(C60,'7. Regional NSW LGAs'!$B$1:$E$93,4,FALSE)</f>
        <v>#N/A</v>
      </c>
      <c r="E60" s="364">
        <v>142667</v>
      </c>
      <c r="F60">
        <v>1115</v>
      </c>
      <c r="H60">
        <v>525</v>
      </c>
      <c r="I60">
        <v>10</v>
      </c>
      <c r="J60">
        <v>97</v>
      </c>
      <c r="L60" t="s">
        <v>646</v>
      </c>
      <c r="M60">
        <v>120</v>
      </c>
      <c r="N60">
        <v>10</v>
      </c>
      <c r="O60">
        <v>92</v>
      </c>
      <c r="P60">
        <v>912</v>
      </c>
      <c r="Q60">
        <v>1208</v>
      </c>
      <c r="R60" s="365">
        <v>2.1098082E-3</v>
      </c>
    </row>
    <row r="61" spans="1:18" x14ac:dyDescent="0.35">
      <c r="A61">
        <v>14100</v>
      </c>
      <c r="B61" t="s">
        <v>700</v>
      </c>
      <c r="C61" t="str">
        <f t="shared" si="0"/>
        <v>Hunters</v>
      </c>
      <c r="D61" t="e">
        <f>VLOOKUP(C61,'7. Regional NSW LGAs'!$B$1:$E$93,4,FALSE)</f>
        <v>#N/A</v>
      </c>
      <c r="E61" s="364">
        <v>13999</v>
      </c>
      <c r="F61">
        <v>1143</v>
      </c>
      <c r="H61">
        <v>535</v>
      </c>
      <c r="I61">
        <v>10</v>
      </c>
      <c r="J61">
        <v>99</v>
      </c>
      <c r="L61" t="s">
        <v>646</v>
      </c>
      <c r="M61">
        <v>125</v>
      </c>
      <c r="N61">
        <v>10</v>
      </c>
      <c r="O61">
        <v>96</v>
      </c>
      <c r="P61">
        <v>887</v>
      </c>
      <c r="Q61">
        <v>1204</v>
      </c>
      <c r="R61" s="365">
        <v>1.1429388000000001E-3</v>
      </c>
    </row>
    <row r="62" spans="1:18" x14ac:dyDescent="0.35">
      <c r="A62">
        <v>14170</v>
      </c>
      <c r="B62" t="s">
        <v>701</v>
      </c>
      <c r="C62" t="str">
        <f t="shared" si="0"/>
        <v>Inner</v>
      </c>
      <c r="D62" t="e">
        <f>VLOOKUP(C62,'7. Regional NSW LGAs'!$B$1:$E$93,4,FALSE)</f>
        <v>#N/A</v>
      </c>
      <c r="E62" s="364">
        <v>182043</v>
      </c>
      <c r="F62">
        <v>1097</v>
      </c>
      <c r="H62">
        <v>518</v>
      </c>
      <c r="I62">
        <v>10</v>
      </c>
      <c r="J62">
        <v>96</v>
      </c>
      <c r="L62" t="s">
        <v>646</v>
      </c>
      <c r="M62">
        <v>118</v>
      </c>
      <c r="N62">
        <v>10</v>
      </c>
      <c r="O62">
        <v>91</v>
      </c>
      <c r="P62">
        <v>671</v>
      </c>
      <c r="Q62">
        <v>1204</v>
      </c>
      <c r="R62" s="365">
        <v>9.3933850000000002E-4</v>
      </c>
    </row>
    <row r="63" spans="1:18" x14ac:dyDescent="0.35">
      <c r="A63">
        <v>14200</v>
      </c>
      <c r="B63" t="s">
        <v>702</v>
      </c>
      <c r="C63" t="str">
        <f t="shared" si="0"/>
        <v>Inverell</v>
      </c>
      <c r="D63" t="str">
        <f>VLOOKUP(C63,'7. Regional NSW LGAs'!$B$1:$E$93,4,FALSE)</f>
        <v>Inverell Shire Council</v>
      </c>
      <c r="E63" s="364">
        <v>16483</v>
      </c>
      <c r="F63">
        <v>904</v>
      </c>
      <c r="H63">
        <v>80</v>
      </c>
      <c r="I63">
        <v>2</v>
      </c>
      <c r="J63">
        <v>15</v>
      </c>
      <c r="L63" t="s">
        <v>646</v>
      </c>
      <c r="M63">
        <v>11</v>
      </c>
      <c r="N63">
        <v>1</v>
      </c>
      <c r="O63">
        <v>9</v>
      </c>
      <c r="P63">
        <v>639</v>
      </c>
      <c r="Q63">
        <v>1053</v>
      </c>
      <c r="R63" s="365">
        <v>0</v>
      </c>
    </row>
    <row r="64" spans="1:18" x14ac:dyDescent="0.35">
      <c r="A64">
        <v>14300</v>
      </c>
      <c r="B64" t="s">
        <v>703</v>
      </c>
      <c r="C64" t="str">
        <f t="shared" si="0"/>
        <v>Junee</v>
      </c>
      <c r="D64" t="str">
        <f>VLOOKUP(C64,'7. Regional NSW LGAs'!$B$1:$E$93,4,FALSE)</f>
        <v>Junee Shire Council</v>
      </c>
      <c r="E64" s="364">
        <v>6295</v>
      </c>
      <c r="F64">
        <v>927</v>
      </c>
      <c r="H64">
        <v>135</v>
      </c>
      <c r="I64">
        <v>3</v>
      </c>
      <c r="J64">
        <v>25</v>
      </c>
      <c r="L64" t="s">
        <v>646</v>
      </c>
      <c r="M64">
        <v>29</v>
      </c>
      <c r="N64">
        <v>3</v>
      </c>
      <c r="O64">
        <v>23</v>
      </c>
      <c r="P64">
        <v>811</v>
      </c>
      <c r="Q64">
        <v>1092</v>
      </c>
      <c r="R64" s="365">
        <v>0.1450357427</v>
      </c>
    </row>
    <row r="65" spans="1:18" x14ac:dyDescent="0.35">
      <c r="A65">
        <v>14350</v>
      </c>
      <c r="B65" t="s">
        <v>704</v>
      </c>
      <c r="C65" t="str">
        <f t="shared" si="0"/>
        <v>Kempsey</v>
      </c>
      <c r="D65" t="str">
        <f>VLOOKUP(C65,'7. Regional NSW LGAs'!$B$1:$E$93,4,FALSE)</f>
        <v>Kempsey Shire Council</v>
      </c>
      <c r="E65" s="364">
        <v>28885</v>
      </c>
      <c r="F65">
        <v>877</v>
      </c>
      <c r="H65">
        <v>53</v>
      </c>
      <c r="I65">
        <v>1</v>
      </c>
      <c r="J65">
        <v>10</v>
      </c>
      <c r="L65" t="s">
        <v>646</v>
      </c>
      <c r="M65">
        <v>4</v>
      </c>
      <c r="N65">
        <v>1</v>
      </c>
      <c r="O65">
        <v>4</v>
      </c>
      <c r="P65">
        <v>465</v>
      </c>
      <c r="Q65">
        <v>1039</v>
      </c>
      <c r="R65" s="365">
        <v>1.90756448E-2</v>
      </c>
    </row>
    <row r="66" spans="1:18" x14ac:dyDescent="0.35">
      <c r="A66">
        <v>14400</v>
      </c>
      <c r="B66" t="s">
        <v>705</v>
      </c>
      <c r="C66" t="str">
        <f t="shared" si="0"/>
        <v>Kiama</v>
      </c>
      <c r="D66" t="str">
        <f>VLOOKUP(C66,'7. Regional NSW LGAs'!$B$1:$E$93,4,FALSE)</f>
        <v>Kiama Municipal Council</v>
      </c>
      <c r="E66" s="364">
        <v>21464</v>
      </c>
      <c r="F66">
        <v>1056</v>
      </c>
      <c r="H66">
        <v>487</v>
      </c>
      <c r="I66">
        <v>9</v>
      </c>
      <c r="J66">
        <v>90</v>
      </c>
      <c r="L66" t="s">
        <v>646</v>
      </c>
      <c r="M66">
        <v>108</v>
      </c>
      <c r="N66">
        <v>9</v>
      </c>
      <c r="O66">
        <v>83</v>
      </c>
      <c r="P66">
        <v>928</v>
      </c>
      <c r="Q66">
        <v>1117</v>
      </c>
      <c r="R66" s="365">
        <v>5.5907570000000005E-4</v>
      </c>
    </row>
    <row r="67" spans="1:18" x14ac:dyDescent="0.35">
      <c r="A67">
        <v>14500</v>
      </c>
      <c r="B67" t="s">
        <v>706</v>
      </c>
      <c r="C67" t="str">
        <f t="shared" si="0"/>
        <v>Ku-ring-gai</v>
      </c>
      <c r="D67" t="e">
        <f>VLOOKUP(C67,'7. Regional NSW LGAs'!$B$1:$E$93,4,FALSE)</f>
        <v>#N/A</v>
      </c>
      <c r="E67" s="364">
        <v>118053</v>
      </c>
      <c r="F67">
        <v>1166</v>
      </c>
      <c r="H67">
        <v>544</v>
      </c>
      <c r="I67">
        <v>10</v>
      </c>
      <c r="J67">
        <v>100</v>
      </c>
      <c r="L67" t="s">
        <v>646</v>
      </c>
      <c r="M67">
        <v>130</v>
      </c>
      <c r="N67">
        <v>10</v>
      </c>
      <c r="O67">
        <v>100</v>
      </c>
      <c r="P67">
        <v>1048</v>
      </c>
      <c r="Q67">
        <v>1235</v>
      </c>
      <c r="R67" s="365">
        <v>2.5412300000000001E-5</v>
      </c>
    </row>
    <row r="68" spans="1:18" x14ac:dyDescent="0.35">
      <c r="A68">
        <v>14550</v>
      </c>
      <c r="B68" t="s">
        <v>707</v>
      </c>
      <c r="C68" t="str">
        <f t="shared" si="0"/>
        <v>Kyogle</v>
      </c>
      <c r="D68" t="str">
        <f>VLOOKUP(C68,'7. Regional NSW LGAs'!$B$1:$E$93,4,FALSE)</f>
        <v>Kyogle Council</v>
      </c>
      <c r="E68" s="364">
        <v>8940</v>
      </c>
      <c r="F68">
        <v>905</v>
      </c>
      <c r="H68">
        <v>83</v>
      </c>
      <c r="I68">
        <v>2</v>
      </c>
      <c r="J68">
        <v>16</v>
      </c>
      <c r="L68" t="s">
        <v>646</v>
      </c>
      <c r="M68">
        <v>13</v>
      </c>
      <c r="N68">
        <v>1</v>
      </c>
      <c r="O68">
        <v>10</v>
      </c>
      <c r="P68">
        <v>788</v>
      </c>
      <c r="Q68">
        <v>989</v>
      </c>
      <c r="R68" s="365">
        <v>5.4809843E-3</v>
      </c>
    </row>
    <row r="69" spans="1:18" x14ac:dyDescent="0.35">
      <c r="A69">
        <v>14600</v>
      </c>
      <c r="B69" t="s">
        <v>708</v>
      </c>
      <c r="C69" t="str">
        <f t="shared" si="0"/>
        <v>Lachlan</v>
      </c>
      <c r="D69" t="str">
        <f>VLOOKUP(C69,'7. Regional NSW LGAs'!$B$1:$E$93,4,FALSE)</f>
        <v>Lachlan Shire Council</v>
      </c>
      <c r="E69" s="364">
        <v>6194</v>
      </c>
      <c r="F69">
        <v>922</v>
      </c>
      <c r="H69">
        <v>125</v>
      </c>
      <c r="I69">
        <v>3</v>
      </c>
      <c r="J69">
        <v>23</v>
      </c>
      <c r="L69" t="s">
        <v>646</v>
      </c>
      <c r="M69">
        <v>25</v>
      </c>
      <c r="N69">
        <v>2</v>
      </c>
      <c r="O69">
        <v>20</v>
      </c>
      <c r="P69">
        <v>726</v>
      </c>
      <c r="Q69">
        <v>1067</v>
      </c>
      <c r="R69" s="365">
        <v>6.4578624000000001E-3</v>
      </c>
    </row>
    <row r="70" spans="1:18" x14ac:dyDescent="0.35">
      <c r="A70">
        <v>14650</v>
      </c>
      <c r="B70" t="s">
        <v>709</v>
      </c>
      <c r="C70" t="str">
        <f t="shared" si="0"/>
        <v>Lake</v>
      </c>
      <c r="D70" t="str">
        <f>VLOOKUP(C70,'7. Regional NSW LGAs'!$B$1:$E$93,4,FALSE)</f>
        <v>Lake Macquarie City Council</v>
      </c>
      <c r="E70" s="364">
        <v>197371</v>
      </c>
      <c r="F70">
        <v>979</v>
      </c>
      <c r="H70">
        <v>350</v>
      </c>
      <c r="I70">
        <v>7</v>
      </c>
      <c r="J70">
        <v>65</v>
      </c>
      <c r="L70" t="s">
        <v>646</v>
      </c>
      <c r="M70">
        <v>89</v>
      </c>
      <c r="N70">
        <v>7</v>
      </c>
      <c r="O70">
        <v>68</v>
      </c>
      <c r="P70">
        <v>592</v>
      </c>
      <c r="Q70">
        <v>1137</v>
      </c>
      <c r="R70" s="365">
        <v>2.2394374000000001E-3</v>
      </c>
    </row>
    <row r="71" spans="1:18" x14ac:dyDescent="0.35">
      <c r="A71">
        <v>14700</v>
      </c>
      <c r="B71" t="s">
        <v>710</v>
      </c>
      <c r="C71" t="str">
        <f t="shared" si="0"/>
        <v>Lane</v>
      </c>
      <c r="D71" t="e">
        <f>VLOOKUP(C71,'7. Regional NSW LGAs'!$B$1:$E$93,4,FALSE)</f>
        <v>#N/A</v>
      </c>
      <c r="E71" s="364">
        <v>36051</v>
      </c>
      <c r="F71">
        <v>1154</v>
      </c>
      <c r="H71">
        <v>537</v>
      </c>
      <c r="I71">
        <v>10</v>
      </c>
      <c r="J71">
        <v>99</v>
      </c>
      <c r="L71" t="s">
        <v>646</v>
      </c>
      <c r="M71">
        <v>126</v>
      </c>
      <c r="N71">
        <v>10</v>
      </c>
      <c r="O71">
        <v>97</v>
      </c>
      <c r="P71">
        <v>1047</v>
      </c>
      <c r="Q71">
        <v>1215</v>
      </c>
      <c r="R71" s="365">
        <v>0</v>
      </c>
    </row>
    <row r="72" spans="1:18" x14ac:dyDescent="0.35">
      <c r="A72">
        <v>14750</v>
      </c>
      <c r="B72" t="s">
        <v>711</v>
      </c>
      <c r="C72" t="str">
        <f t="shared" ref="C72:C135" si="1">LEFT(B72,FIND(" ",B72)-1)</f>
        <v>Leeton</v>
      </c>
      <c r="D72" t="str">
        <f>VLOOKUP(C72,'7. Regional NSW LGAs'!$B$1:$E$93,4,FALSE)</f>
        <v>Leeton Shire Council</v>
      </c>
      <c r="E72" s="364">
        <v>11168</v>
      </c>
      <c r="F72">
        <v>935</v>
      </c>
      <c r="H72">
        <v>171</v>
      </c>
      <c r="I72">
        <v>4</v>
      </c>
      <c r="J72">
        <v>32</v>
      </c>
      <c r="L72" t="s">
        <v>646</v>
      </c>
      <c r="M72">
        <v>35</v>
      </c>
      <c r="N72">
        <v>3</v>
      </c>
      <c r="O72">
        <v>27</v>
      </c>
      <c r="P72">
        <v>727</v>
      </c>
      <c r="Q72">
        <v>1076</v>
      </c>
      <c r="R72" s="365">
        <v>0</v>
      </c>
    </row>
    <row r="73" spans="1:18" x14ac:dyDescent="0.35">
      <c r="A73">
        <v>14850</v>
      </c>
      <c r="B73" t="s">
        <v>712</v>
      </c>
      <c r="C73" t="str">
        <f t="shared" si="1"/>
        <v>Lismore</v>
      </c>
      <c r="D73" t="str">
        <f>VLOOKUP(C73,'7. Regional NSW LGAs'!$B$1:$E$93,4,FALSE)</f>
        <v>Lismore City Council</v>
      </c>
      <c r="E73" s="364">
        <v>43135</v>
      </c>
      <c r="F73">
        <v>942</v>
      </c>
      <c r="H73">
        <v>202</v>
      </c>
      <c r="I73">
        <v>4</v>
      </c>
      <c r="J73">
        <v>38</v>
      </c>
      <c r="L73" t="s">
        <v>646</v>
      </c>
      <c r="M73">
        <v>45</v>
      </c>
      <c r="N73">
        <v>4</v>
      </c>
      <c r="O73">
        <v>35</v>
      </c>
      <c r="P73">
        <v>738</v>
      </c>
      <c r="Q73">
        <v>1099</v>
      </c>
      <c r="R73" s="365">
        <v>1.390982E-4</v>
      </c>
    </row>
    <row r="74" spans="1:18" x14ac:dyDescent="0.35">
      <c r="A74">
        <v>14870</v>
      </c>
      <c r="B74" t="s">
        <v>713</v>
      </c>
      <c r="C74" t="str">
        <f t="shared" si="1"/>
        <v>Lithgow</v>
      </c>
      <c r="D74" t="str">
        <f>VLOOKUP(C74,'7. Regional NSW LGAs'!$B$1:$E$93,4,FALSE)</f>
        <v>Lithgow Council, City of Lithgow</v>
      </c>
      <c r="E74" s="364">
        <v>21090</v>
      </c>
      <c r="F74">
        <v>908</v>
      </c>
      <c r="H74">
        <v>97</v>
      </c>
      <c r="I74">
        <v>2</v>
      </c>
      <c r="J74">
        <v>18</v>
      </c>
      <c r="L74" t="s">
        <v>646</v>
      </c>
      <c r="M74">
        <v>17</v>
      </c>
      <c r="N74">
        <v>2</v>
      </c>
      <c r="O74">
        <v>13</v>
      </c>
      <c r="P74">
        <v>647</v>
      </c>
      <c r="Q74">
        <v>1070</v>
      </c>
      <c r="R74" s="365">
        <v>1.9962067300000001E-2</v>
      </c>
    </row>
    <row r="75" spans="1:18" x14ac:dyDescent="0.35">
      <c r="A75">
        <v>14900</v>
      </c>
      <c r="B75" t="s">
        <v>714</v>
      </c>
      <c r="C75" t="str">
        <f t="shared" si="1"/>
        <v>Liverpool</v>
      </c>
      <c r="D75" t="str">
        <f>VLOOKUP(C75,'7. Regional NSW LGAs'!$B$1:$E$93,4,FALSE)</f>
        <v>Liverpool Plains Shire Council</v>
      </c>
      <c r="E75" s="364">
        <v>204326</v>
      </c>
      <c r="F75">
        <v>972</v>
      </c>
      <c r="H75">
        <v>323</v>
      </c>
      <c r="I75">
        <v>6</v>
      </c>
      <c r="J75">
        <v>60</v>
      </c>
      <c r="L75" t="s">
        <v>646</v>
      </c>
      <c r="M75">
        <v>82</v>
      </c>
      <c r="N75">
        <v>7</v>
      </c>
      <c r="O75">
        <v>63</v>
      </c>
      <c r="P75">
        <v>480</v>
      </c>
      <c r="Q75">
        <v>1173</v>
      </c>
      <c r="R75" s="365">
        <v>3.3475915999999998E-3</v>
      </c>
    </row>
    <row r="76" spans="1:18" x14ac:dyDescent="0.35">
      <c r="A76">
        <v>14920</v>
      </c>
      <c r="B76" t="s">
        <v>715</v>
      </c>
      <c r="C76" t="str">
        <f t="shared" si="1"/>
        <v>Liverpool</v>
      </c>
      <c r="D76" t="str">
        <f>VLOOKUP(C76,'7. Regional NSW LGAs'!$B$1:$E$93,4,FALSE)</f>
        <v>Liverpool Plains Shire Council</v>
      </c>
      <c r="E76" s="364">
        <v>7687</v>
      </c>
      <c r="F76">
        <v>906</v>
      </c>
      <c r="H76">
        <v>90</v>
      </c>
      <c r="I76">
        <v>2</v>
      </c>
      <c r="J76">
        <v>17</v>
      </c>
      <c r="L76" t="s">
        <v>646</v>
      </c>
      <c r="M76">
        <v>15</v>
      </c>
      <c r="N76">
        <v>2</v>
      </c>
      <c r="O76">
        <v>12</v>
      </c>
      <c r="P76">
        <v>603</v>
      </c>
      <c r="Q76">
        <v>1043</v>
      </c>
      <c r="R76" s="365">
        <v>0</v>
      </c>
    </row>
    <row r="77" spans="1:18" x14ac:dyDescent="0.35">
      <c r="A77">
        <v>14950</v>
      </c>
      <c r="B77" t="s">
        <v>716</v>
      </c>
      <c r="C77" t="str">
        <f t="shared" si="1"/>
        <v>Lockhart</v>
      </c>
      <c r="D77" t="str">
        <f>VLOOKUP(C77,'7. Regional NSW LGAs'!$B$1:$E$93,4,FALSE)</f>
        <v>Lockhart Shire Council</v>
      </c>
      <c r="E77" s="364">
        <v>3119</v>
      </c>
      <c r="F77">
        <v>971</v>
      </c>
      <c r="H77">
        <v>316</v>
      </c>
      <c r="I77">
        <v>6</v>
      </c>
      <c r="J77">
        <v>58</v>
      </c>
      <c r="L77" t="s">
        <v>646</v>
      </c>
      <c r="M77">
        <v>81</v>
      </c>
      <c r="N77">
        <v>7</v>
      </c>
      <c r="O77">
        <v>62</v>
      </c>
      <c r="P77">
        <v>890</v>
      </c>
      <c r="Q77">
        <v>1062</v>
      </c>
      <c r="R77" s="365">
        <v>0</v>
      </c>
    </row>
    <row r="78" spans="1:18" x14ac:dyDescent="0.35">
      <c r="A78">
        <v>15050</v>
      </c>
      <c r="B78" t="s">
        <v>717</v>
      </c>
      <c r="C78" t="str">
        <f t="shared" si="1"/>
        <v>Maitland</v>
      </c>
      <c r="D78" t="str">
        <f>VLOOKUP(C78,'7. Regional NSW LGAs'!$B$1:$E$93,4,FALSE)</f>
        <v>Maitland City Council</v>
      </c>
      <c r="E78" s="364">
        <v>77305</v>
      </c>
      <c r="F78">
        <v>966</v>
      </c>
      <c r="H78">
        <v>300</v>
      </c>
      <c r="I78">
        <v>6</v>
      </c>
      <c r="J78">
        <v>56</v>
      </c>
      <c r="L78" t="s">
        <v>646</v>
      </c>
      <c r="M78">
        <v>75</v>
      </c>
      <c r="N78">
        <v>6</v>
      </c>
      <c r="O78">
        <v>58</v>
      </c>
      <c r="P78">
        <v>626</v>
      </c>
      <c r="Q78">
        <v>1146</v>
      </c>
      <c r="R78" s="365">
        <v>2.8458699999999999E-4</v>
      </c>
    </row>
    <row r="79" spans="1:18" x14ac:dyDescent="0.35">
      <c r="A79">
        <v>15240</v>
      </c>
      <c r="B79" t="s">
        <v>718</v>
      </c>
      <c r="C79" t="str">
        <f t="shared" si="1"/>
        <v>Mid-Coast</v>
      </c>
      <c r="D79" t="str">
        <f>VLOOKUP(C79,'7. Regional NSW LGAs'!$B$1:$E$93,4,FALSE)</f>
        <v>Mid-Coast Council</v>
      </c>
      <c r="E79" s="364">
        <v>90303</v>
      </c>
      <c r="F79">
        <v>911</v>
      </c>
      <c r="H79">
        <v>103</v>
      </c>
      <c r="I79">
        <v>2</v>
      </c>
      <c r="J79">
        <v>19</v>
      </c>
      <c r="L79" t="s">
        <v>646</v>
      </c>
      <c r="M79">
        <v>20</v>
      </c>
      <c r="N79">
        <v>2</v>
      </c>
      <c r="O79">
        <v>16</v>
      </c>
      <c r="P79">
        <v>543</v>
      </c>
      <c r="Q79">
        <v>1071</v>
      </c>
      <c r="R79" s="365">
        <v>2.1483229000000001E-3</v>
      </c>
    </row>
    <row r="80" spans="1:18" x14ac:dyDescent="0.35">
      <c r="A80">
        <v>15270</v>
      </c>
      <c r="B80" t="s">
        <v>719</v>
      </c>
      <c r="C80" t="str">
        <f t="shared" si="1"/>
        <v>Mid-Western</v>
      </c>
      <c r="D80" t="str">
        <f>VLOOKUP(C80,'7. Regional NSW LGAs'!$B$1:$E$93,4,FALSE)</f>
        <v>Mid-Western Regional Council</v>
      </c>
      <c r="E80" s="364">
        <v>24076</v>
      </c>
      <c r="F80">
        <v>942</v>
      </c>
      <c r="H80">
        <v>201</v>
      </c>
      <c r="I80">
        <v>4</v>
      </c>
      <c r="J80">
        <v>37</v>
      </c>
      <c r="L80" t="s">
        <v>646</v>
      </c>
      <c r="M80">
        <v>44</v>
      </c>
      <c r="N80">
        <v>4</v>
      </c>
      <c r="O80">
        <v>34</v>
      </c>
      <c r="P80">
        <v>724</v>
      </c>
      <c r="Q80">
        <v>1111</v>
      </c>
      <c r="R80" s="365">
        <v>1.6614059999999999E-4</v>
      </c>
    </row>
    <row r="81" spans="1:18" x14ac:dyDescent="0.35">
      <c r="A81">
        <v>15300</v>
      </c>
      <c r="B81" t="s">
        <v>720</v>
      </c>
      <c r="C81" t="str">
        <f t="shared" si="1"/>
        <v>Moree</v>
      </c>
      <c r="D81" t="str">
        <f>VLOOKUP(C81,'7. Regional NSW LGAs'!$B$1:$E$93,4,FALSE)</f>
        <v>Moree Plains Shire Council</v>
      </c>
      <c r="E81" s="364">
        <v>13159</v>
      </c>
      <c r="F81">
        <v>919</v>
      </c>
      <c r="H81">
        <v>118</v>
      </c>
      <c r="I81">
        <v>3</v>
      </c>
      <c r="J81">
        <v>22</v>
      </c>
      <c r="L81" t="s">
        <v>646</v>
      </c>
      <c r="M81">
        <v>24</v>
      </c>
      <c r="N81">
        <v>2</v>
      </c>
      <c r="O81">
        <v>19</v>
      </c>
      <c r="P81">
        <v>542</v>
      </c>
      <c r="Q81">
        <v>1099</v>
      </c>
      <c r="R81" s="365">
        <v>6.0034957E-3</v>
      </c>
    </row>
    <row r="82" spans="1:18" x14ac:dyDescent="0.35">
      <c r="A82">
        <v>15350</v>
      </c>
      <c r="B82" t="s">
        <v>721</v>
      </c>
      <c r="C82" t="str">
        <f t="shared" si="1"/>
        <v>Mosman</v>
      </c>
      <c r="D82" t="e">
        <f>VLOOKUP(C82,'7. Regional NSW LGAs'!$B$1:$E$93,4,FALSE)</f>
        <v>#N/A</v>
      </c>
      <c r="E82" s="364">
        <v>28475</v>
      </c>
      <c r="F82">
        <v>1165</v>
      </c>
      <c r="H82">
        <v>542</v>
      </c>
      <c r="I82">
        <v>10</v>
      </c>
      <c r="J82">
        <v>100</v>
      </c>
      <c r="L82" t="s">
        <v>646</v>
      </c>
      <c r="M82">
        <v>128</v>
      </c>
      <c r="N82">
        <v>10</v>
      </c>
      <c r="O82">
        <v>98</v>
      </c>
      <c r="P82">
        <v>1078</v>
      </c>
      <c r="Q82">
        <v>1221</v>
      </c>
      <c r="R82" s="365">
        <v>0</v>
      </c>
    </row>
    <row r="83" spans="1:18" x14ac:dyDescent="0.35">
      <c r="A83">
        <v>15520</v>
      </c>
      <c r="B83" t="s">
        <v>722</v>
      </c>
      <c r="C83" t="str">
        <f t="shared" si="1"/>
        <v>Murray</v>
      </c>
      <c r="D83" t="str">
        <f>VLOOKUP(C83,'7. Regional NSW LGAs'!$B$1:$E$93,4,FALSE)</f>
        <v>Murray River Council</v>
      </c>
      <c r="E83" s="364">
        <v>11680</v>
      </c>
      <c r="F83">
        <v>969</v>
      </c>
      <c r="H83">
        <v>311</v>
      </c>
      <c r="I83">
        <v>6</v>
      </c>
      <c r="J83">
        <v>58</v>
      </c>
      <c r="L83" t="s">
        <v>646</v>
      </c>
      <c r="M83">
        <v>78</v>
      </c>
      <c r="N83">
        <v>6</v>
      </c>
      <c r="O83">
        <v>60</v>
      </c>
      <c r="P83">
        <v>835</v>
      </c>
      <c r="Q83">
        <v>1082</v>
      </c>
      <c r="R83" s="365">
        <v>0</v>
      </c>
    </row>
    <row r="84" spans="1:18" x14ac:dyDescent="0.35">
      <c r="A84">
        <v>15560</v>
      </c>
      <c r="B84" t="s">
        <v>723</v>
      </c>
      <c r="C84" t="str">
        <f t="shared" si="1"/>
        <v>Murrumbidgee</v>
      </c>
      <c r="D84" t="str">
        <f>VLOOKUP(C84,'7. Regional NSW LGAs'!$B$1:$E$93,4,FALSE)</f>
        <v>Murrumbidgee Council</v>
      </c>
      <c r="E84" s="364">
        <v>3836</v>
      </c>
      <c r="F84">
        <v>947</v>
      </c>
      <c r="H84">
        <v>227</v>
      </c>
      <c r="I84">
        <v>5</v>
      </c>
      <c r="J84">
        <v>42</v>
      </c>
      <c r="L84" t="s">
        <v>646</v>
      </c>
      <c r="M84">
        <v>54</v>
      </c>
      <c r="N84">
        <v>5</v>
      </c>
      <c r="O84">
        <v>42</v>
      </c>
      <c r="P84">
        <v>836</v>
      </c>
      <c r="Q84">
        <v>1095</v>
      </c>
      <c r="R84" s="365">
        <v>0</v>
      </c>
    </row>
    <row r="85" spans="1:18" x14ac:dyDescent="0.35">
      <c r="A85">
        <v>15650</v>
      </c>
      <c r="B85" t="s">
        <v>724</v>
      </c>
      <c r="C85" t="str">
        <f t="shared" si="1"/>
        <v>Muswellbrook</v>
      </c>
      <c r="D85" t="str">
        <f>VLOOKUP(C85,'7. Regional NSW LGAs'!$B$1:$E$93,4,FALSE)</f>
        <v>Muswellbrook Shire Council</v>
      </c>
      <c r="E85" s="364">
        <v>16086</v>
      </c>
      <c r="F85">
        <v>917</v>
      </c>
      <c r="H85">
        <v>113</v>
      </c>
      <c r="I85">
        <v>3</v>
      </c>
      <c r="J85">
        <v>21</v>
      </c>
      <c r="L85" t="s">
        <v>646</v>
      </c>
      <c r="M85">
        <v>22</v>
      </c>
      <c r="N85">
        <v>2</v>
      </c>
      <c r="O85">
        <v>17</v>
      </c>
      <c r="P85">
        <v>583</v>
      </c>
      <c r="Q85">
        <v>1045</v>
      </c>
      <c r="R85" s="365">
        <v>0</v>
      </c>
    </row>
    <row r="86" spans="1:18" x14ac:dyDescent="0.35">
      <c r="A86">
        <v>15700</v>
      </c>
      <c r="B86" t="s">
        <v>725</v>
      </c>
      <c r="C86" t="str">
        <f t="shared" si="1"/>
        <v>Nambucca</v>
      </c>
      <c r="D86" t="str">
        <f>VLOOKUP(C86,'7. Regional NSW LGAs'!$B$1:$E$93,4,FALSE)</f>
        <v>Nambucca Valley Council</v>
      </c>
      <c r="E86" s="364">
        <v>19212</v>
      </c>
      <c r="F86">
        <v>896</v>
      </c>
      <c r="H86">
        <v>66</v>
      </c>
      <c r="I86">
        <v>2</v>
      </c>
      <c r="J86">
        <v>13</v>
      </c>
      <c r="L86" t="s">
        <v>646</v>
      </c>
      <c r="M86">
        <v>9</v>
      </c>
      <c r="N86">
        <v>1</v>
      </c>
      <c r="O86">
        <v>7</v>
      </c>
      <c r="P86">
        <v>733</v>
      </c>
      <c r="Q86">
        <v>1020</v>
      </c>
      <c r="R86" s="365">
        <v>4.7366229000000001E-3</v>
      </c>
    </row>
    <row r="87" spans="1:18" x14ac:dyDescent="0.35">
      <c r="A87">
        <v>15750</v>
      </c>
      <c r="B87" t="s">
        <v>726</v>
      </c>
      <c r="C87" t="str">
        <f t="shared" si="1"/>
        <v>Narrabri</v>
      </c>
      <c r="D87" t="str">
        <f>VLOOKUP(C87,'7. Regional NSW LGAs'!$B$1:$E$93,4,FALSE)</f>
        <v>Narrabri Shire Council</v>
      </c>
      <c r="E87" s="364">
        <v>13084</v>
      </c>
      <c r="F87">
        <v>938</v>
      </c>
      <c r="H87">
        <v>188</v>
      </c>
      <c r="I87">
        <v>4</v>
      </c>
      <c r="J87">
        <v>35</v>
      </c>
      <c r="L87" t="s">
        <v>646</v>
      </c>
      <c r="M87">
        <v>41</v>
      </c>
      <c r="N87">
        <v>4</v>
      </c>
      <c r="O87">
        <v>32</v>
      </c>
      <c r="P87">
        <v>725</v>
      </c>
      <c r="Q87">
        <v>1102</v>
      </c>
      <c r="R87" s="365">
        <v>1.5285845000000001E-3</v>
      </c>
    </row>
    <row r="88" spans="1:18" x14ac:dyDescent="0.35">
      <c r="A88">
        <v>15800</v>
      </c>
      <c r="B88" t="s">
        <v>727</v>
      </c>
      <c r="C88" t="str">
        <f t="shared" si="1"/>
        <v>Narrandera</v>
      </c>
      <c r="D88" t="str">
        <f>VLOOKUP(C88,'7. Regional NSW LGAs'!$B$1:$E$93,4,FALSE)</f>
        <v>Narrandera Shire Council</v>
      </c>
      <c r="E88" s="364">
        <v>5853</v>
      </c>
      <c r="F88">
        <v>919</v>
      </c>
      <c r="H88">
        <v>116</v>
      </c>
      <c r="I88">
        <v>3</v>
      </c>
      <c r="J88">
        <v>22</v>
      </c>
      <c r="L88" t="s">
        <v>646</v>
      </c>
      <c r="M88">
        <v>23</v>
      </c>
      <c r="N88">
        <v>2</v>
      </c>
      <c r="O88">
        <v>18</v>
      </c>
      <c r="P88">
        <v>747</v>
      </c>
      <c r="Q88">
        <v>1076</v>
      </c>
      <c r="R88" s="365">
        <v>0</v>
      </c>
    </row>
    <row r="89" spans="1:18" x14ac:dyDescent="0.35">
      <c r="A89">
        <v>15850</v>
      </c>
      <c r="B89" t="s">
        <v>728</v>
      </c>
      <c r="C89" t="str">
        <f t="shared" si="1"/>
        <v>Narromine</v>
      </c>
      <c r="D89" t="str">
        <f>VLOOKUP(C89,'7. Regional NSW LGAs'!$B$1:$E$93,4,FALSE)</f>
        <v>Narromine Shire Council</v>
      </c>
      <c r="E89" s="364">
        <v>6444</v>
      </c>
      <c r="F89">
        <v>927</v>
      </c>
      <c r="H89">
        <v>137</v>
      </c>
      <c r="I89">
        <v>3</v>
      </c>
      <c r="J89">
        <v>26</v>
      </c>
      <c r="L89" t="s">
        <v>646</v>
      </c>
      <c r="M89">
        <v>31</v>
      </c>
      <c r="N89">
        <v>3</v>
      </c>
      <c r="O89">
        <v>24</v>
      </c>
      <c r="P89">
        <v>763</v>
      </c>
      <c r="Q89">
        <v>1065</v>
      </c>
      <c r="R89" s="365">
        <v>0</v>
      </c>
    </row>
    <row r="90" spans="1:18" x14ac:dyDescent="0.35">
      <c r="A90">
        <v>15900</v>
      </c>
      <c r="B90" t="s">
        <v>729</v>
      </c>
      <c r="C90" t="str">
        <f t="shared" si="1"/>
        <v>Newcastle</v>
      </c>
      <c r="D90" t="e">
        <f>VLOOKUP(C90,'7. Regional NSW LGAs'!$B$1:$E$93,4,FALSE)</f>
        <v>#N/A</v>
      </c>
      <c r="E90" s="364">
        <v>155411</v>
      </c>
      <c r="F90">
        <v>996</v>
      </c>
      <c r="H90">
        <v>406</v>
      </c>
      <c r="I90">
        <v>8</v>
      </c>
      <c r="J90">
        <v>75</v>
      </c>
      <c r="L90" t="s">
        <v>646</v>
      </c>
      <c r="M90">
        <v>96</v>
      </c>
      <c r="N90">
        <v>8</v>
      </c>
      <c r="O90">
        <v>74</v>
      </c>
      <c r="P90">
        <v>475</v>
      </c>
      <c r="Q90">
        <v>1184</v>
      </c>
      <c r="R90" s="365">
        <v>1.10416895E-2</v>
      </c>
    </row>
    <row r="91" spans="1:18" x14ac:dyDescent="0.35">
      <c r="A91">
        <v>15950</v>
      </c>
      <c r="B91" t="s">
        <v>730</v>
      </c>
      <c r="C91" t="str">
        <f t="shared" si="1"/>
        <v>North</v>
      </c>
      <c r="D91" t="e">
        <f>VLOOKUP(C91,'7. Regional NSW LGAs'!$B$1:$E$93,4,FALSE)</f>
        <v>#N/A</v>
      </c>
      <c r="E91" s="364">
        <v>67658</v>
      </c>
      <c r="F91">
        <v>1159</v>
      </c>
      <c r="H91">
        <v>538</v>
      </c>
      <c r="I91">
        <v>10</v>
      </c>
      <c r="J91">
        <v>99</v>
      </c>
      <c r="L91" t="s">
        <v>646</v>
      </c>
      <c r="M91">
        <v>127</v>
      </c>
      <c r="N91">
        <v>10</v>
      </c>
      <c r="O91">
        <v>97</v>
      </c>
      <c r="P91">
        <v>939</v>
      </c>
      <c r="Q91">
        <v>1218</v>
      </c>
      <c r="R91" s="365">
        <v>1.4780220000000001E-4</v>
      </c>
    </row>
    <row r="92" spans="1:18" x14ac:dyDescent="0.35">
      <c r="A92">
        <v>15990</v>
      </c>
      <c r="B92" t="s">
        <v>731</v>
      </c>
      <c r="C92" t="str">
        <f t="shared" si="1"/>
        <v>Northern</v>
      </c>
      <c r="D92" t="e">
        <f>VLOOKUP(C92,'7. Regional NSW LGAs'!$B$1:$E$93,4,FALSE)</f>
        <v>#N/A</v>
      </c>
      <c r="E92" s="364">
        <v>252878</v>
      </c>
      <c r="F92">
        <v>1120</v>
      </c>
      <c r="H92">
        <v>527</v>
      </c>
      <c r="I92">
        <v>10</v>
      </c>
      <c r="J92">
        <v>97</v>
      </c>
      <c r="L92" t="s">
        <v>646</v>
      </c>
      <c r="M92">
        <v>121</v>
      </c>
      <c r="N92">
        <v>10</v>
      </c>
      <c r="O92">
        <v>93</v>
      </c>
      <c r="P92">
        <v>797</v>
      </c>
      <c r="Q92">
        <v>1209</v>
      </c>
      <c r="R92" s="365">
        <v>8.1857649999999996E-4</v>
      </c>
    </row>
    <row r="93" spans="1:18" x14ac:dyDescent="0.35">
      <c r="A93">
        <v>16100</v>
      </c>
      <c r="B93" t="s">
        <v>732</v>
      </c>
      <c r="C93" t="str">
        <f t="shared" si="1"/>
        <v>Oberon</v>
      </c>
      <c r="D93" t="str">
        <f>VLOOKUP(C93,'7. Regional NSW LGAs'!$B$1:$E$93,4,FALSE)</f>
        <v>Oberon Council</v>
      </c>
      <c r="E93" s="364">
        <v>5301</v>
      </c>
      <c r="F93">
        <v>951</v>
      </c>
      <c r="H93">
        <v>244</v>
      </c>
      <c r="I93">
        <v>5</v>
      </c>
      <c r="J93">
        <v>45</v>
      </c>
      <c r="L93" t="s">
        <v>646</v>
      </c>
      <c r="M93">
        <v>59</v>
      </c>
      <c r="N93">
        <v>5</v>
      </c>
      <c r="O93">
        <v>46</v>
      </c>
      <c r="P93">
        <v>834</v>
      </c>
      <c r="Q93">
        <v>1057</v>
      </c>
      <c r="R93" s="365">
        <v>2.4523675000000002E-3</v>
      </c>
    </row>
    <row r="94" spans="1:18" x14ac:dyDescent="0.35">
      <c r="A94">
        <v>16150</v>
      </c>
      <c r="B94" t="s">
        <v>733</v>
      </c>
      <c r="C94" t="str">
        <f t="shared" si="1"/>
        <v>Orange</v>
      </c>
      <c r="D94" t="str">
        <f>VLOOKUP(C94,'7. Regional NSW LGAs'!$B$1:$E$93,4,FALSE)</f>
        <v>Orange City Council, City of Orange</v>
      </c>
      <c r="E94" s="364">
        <v>40344</v>
      </c>
      <c r="F94">
        <v>968</v>
      </c>
      <c r="H94">
        <v>307</v>
      </c>
      <c r="I94">
        <v>6</v>
      </c>
      <c r="J94">
        <v>57</v>
      </c>
      <c r="L94" t="s">
        <v>646</v>
      </c>
      <c r="M94">
        <v>77</v>
      </c>
      <c r="N94">
        <v>6</v>
      </c>
      <c r="O94">
        <v>59</v>
      </c>
      <c r="P94">
        <v>634</v>
      </c>
      <c r="Q94">
        <v>1132</v>
      </c>
      <c r="R94" s="365">
        <v>5.9984136000000004E-3</v>
      </c>
    </row>
    <row r="95" spans="1:18" x14ac:dyDescent="0.35">
      <c r="A95">
        <v>16200</v>
      </c>
      <c r="B95" t="s">
        <v>734</v>
      </c>
      <c r="C95" t="str">
        <f t="shared" si="1"/>
        <v>Parkes</v>
      </c>
      <c r="D95" t="str">
        <f>VLOOKUP(C95,'7. Regional NSW LGAs'!$B$1:$E$93,4,FALSE)</f>
        <v>Parkes Shire Council</v>
      </c>
      <c r="E95" s="364">
        <v>14608</v>
      </c>
      <c r="F95">
        <v>927</v>
      </c>
      <c r="H95">
        <v>134</v>
      </c>
      <c r="I95">
        <v>3</v>
      </c>
      <c r="J95">
        <v>25</v>
      </c>
      <c r="L95" t="s">
        <v>646</v>
      </c>
      <c r="M95">
        <v>28</v>
      </c>
      <c r="N95">
        <v>3</v>
      </c>
      <c r="O95">
        <v>22</v>
      </c>
      <c r="P95">
        <v>739</v>
      </c>
      <c r="Q95">
        <v>1053</v>
      </c>
      <c r="R95" s="365">
        <v>0</v>
      </c>
    </row>
    <row r="96" spans="1:18" x14ac:dyDescent="0.35">
      <c r="A96">
        <v>16260</v>
      </c>
      <c r="B96" t="s">
        <v>735</v>
      </c>
      <c r="C96" t="str">
        <f t="shared" si="1"/>
        <v>Parramatta</v>
      </c>
      <c r="D96" t="e">
        <f>VLOOKUP(C96,'7. Regional NSW LGAs'!$B$1:$E$93,4,FALSE)</f>
        <v>#N/A</v>
      </c>
      <c r="E96" s="364">
        <v>226149</v>
      </c>
      <c r="F96">
        <v>1063</v>
      </c>
      <c r="H96">
        <v>496</v>
      </c>
      <c r="I96">
        <v>10</v>
      </c>
      <c r="J96">
        <v>92</v>
      </c>
      <c r="L96" t="s">
        <v>646</v>
      </c>
      <c r="M96">
        <v>112</v>
      </c>
      <c r="N96">
        <v>9</v>
      </c>
      <c r="O96">
        <v>86</v>
      </c>
      <c r="P96">
        <v>707</v>
      </c>
      <c r="Q96">
        <v>1183</v>
      </c>
      <c r="R96" s="365">
        <v>1.18351176E-2</v>
      </c>
    </row>
    <row r="97" spans="1:18" x14ac:dyDescent="0.35">
      <c r="A97">
        <v>16350</v>
      </c>
      <c r="B97" t="s">
        <v>736</v>
      </c>
      <c r="C97" t="str">
        <f t="shared" si="1"/>
        <v>Penrith</v>
      </c>
      <c r="D97" t="e">
        <f>VLOOKUP(C97,'7. Regional NSW LGAs'!$B$1:$E$93,4,FALSE)</f>
        <v>#N/A</v>
      </c>
      <c r="E97" s="364">
        <v>196066</v>
      </c>
      <c r="F97">
        <v>988</v>
      </c>
      <c r="H97">
        <v>384</v>
      </c>
      <c r="I97">
        <v>8</v>
      </c>
      <c r="J97">
        <v>71</v>
      </c>
      <c r="L97" t="s">
        <v>646</v>
      </c>
      <c r="M97">
        <v>93</v>
      </c>
      <c r="N97">
        <v>8</v>
      </c>
      <c r="O97">
        <v>71</v>
      </c>
      <c r="P97">
        <v>607</v>
      </c>
      <c r="Q97">
        <v>1142</v>
      </c>
      <c r="R97" s="365">
        <v>5.4471453000000001E-3</v>
      </c>
    </row>
    <row r="98" spans="1:18" x14ac:dyDescent="0.35">
      <c r="A98">
        <v>16380</v>
      </c>
      <c r="B98" t="s">
        <v>737</v>
      </c>
      <c r="C98" t="str">
        <f t="shared" si="1"/>
        <v>Port</v>
      </c>
      <c r="D98" t="str">
        <f>VLOOKUP(C98,'7. Regional NSW LGAs'!$B$1:$E$93,4,FALSE)</f>
        <v>Port Stephens Council</v>
      </c>
      <c r="E98" s="364">
        <v>78539</v>
      </c>
      <c r="F98">
        <v>958</v>
      </c>
      <c r="H98">
        <v>265</v>
      </c>
      <c r="I98">
        <v>5</v>
      </c>
      <c r="J98">
        <v>49</v>
      </c>
      <c r="L98" t="s">
        <v>646</v>
      </c>
      <c r="M98">
        <v>68</v>
      </c>
      <c r="N98">
        <v>6</v>
      </c>
      <c r="O98">
        <v>52</v>
      </c>
      <c r="P98">
        <v>683</v>
      </c>
      <c r="Q98">
        <v>1140</v>
      </c>
      <c r="R98" s="365">
        <v>1.9990069000000001E-3</v>
      </c>
    </row>
    <row r="99" spans="1:18" x14ac:dyDescent="0.35">
      <c r="A99">
        <v>16400</v>
      </c>
      <c r="B99" t="s">
        <v>738</v>
      </c>
      <c r="C99" t="str">
        <f t="shared" si="1"/>
        <v>Port</v>
      </c>
      <c r="D99" t="str">
        <f>VLOOKUP(C99,'7. Regional NSW LGAs'!$B$1:$E$93,4,FALSE)</f>
        <v>Port Stephens Council</v>
      </c>
      <c r="E99" s="364">
        <v>69556</v>
      </c>
      <c r="F99">
        <v>959</v>
      </c>
      <c r="H99">
        <v>273</v>
      </c>
      <c r="I99">
        <v>6</v>
      </c>
      <c r="J99">
        <v>51</v>
      </c>
      <c r="L99" t="s">
        <v>646</v>
      </c>
      <c r="M99">
        <v>70</v>
      </c>
      <c r="N99">
        <v>6</v>
      </c>
      <c r="O99">
        <v>54</v>
      </c>
      <c r="P99">
        <v>666</v>
      </c>
      <c r="Q99">
        <v>1135</v>
      </c>
      <c r="R99" s="365">
        <v>4.3274484000000004E-3</v>
      </c>
    </row>
    <row r="100" spans="1:18" x14ac:dyDescent="0.35">
      <c r="A100">
        <v>16490</v>
      </c>
      <c r="B100" t="s">
        <v>739</v>
      </c>
      <c r="C100" t="str">
        <f t="shared" si="1"/>
        <v>Queanbeyan-Palerang</v>
      </c>
      <c r="D100" t="str">
        <f>VLOOKUP(C100,'7. Regional NSW LGAs'!$B$1:$E$93,4,FALSE)</f>
        <v>Queanbeyan-Palerang Regional Council</v>
      </c>
      <c r="E100" s="364">
        <v>56027</v>
      </c>
      <c r="F100">
        <v>1057</v>
      </c>
      <c r="H100">
        <v>489</v>
      </c>
      <c r="I100">
        <v>9</v>
      </c>
      <c r="J100">
        <v>90</v>
      </c>
      <c r="L100" t="s">
        <v>646</v>
      </c>
      <c r="M100">
        <v>110</v>
      </c>
      <c r="N100">
        <v>9</v>
      </c>
      <c r="O100">
        <v>84</v>
      </c>
      <c r="P100">
        <v>710</v>
      </c>
      <c r="Q100">
        <v>1222</v>
      </c>
      <c r="R100" s="365">
        <v>1.2850947000000001E-3</v>
      </c>
    </row>
    <row r="101" spans="1:18" x14ac:dyDescent="0.35">
      <c r="A101">
        <v>16550</v>
      </c>
      <c r="B101" t="s">
        <v>740</v>
      </c>
      <c r="C101" t="str">
        <f t="shared" si="1"/>
        <v>Randwick</v>
      </c>
      <c r="D101" t="e">
        <f>VLOOKUP(C101,'7. Regional NSW LGAs'!$B$1:$E$93,4,FALSE)</f>
        <v>#N/A</v>
      </c>
      <c r="E101" s="364">
        <v>140660</v>
      </c>
      <c r="F101">
        <v>1096</v>
      </c>
      <c r="H101">
        <v>517</v>
      </c>
      <c r="I101">
        <v>10</v>
      </c>
      <c r="J101">
        <v>95</v>
      </c>
      <c r="L101" t="s">
        <v>646</v>
      </c>
      <c r="M101">
        <v>117</v>
      </c>
      <c r="N101">
        <v>9</v>
      </c>
      <c r="O101">
        <v>90</v>
      </c>
      <c r="P101">
        <v>580</v>
      </c>
      <c r="Q101">
        <v>1214</v>
      </c>
      <c r="R101" s="365">
        <v>3.2980236000000003E-2</v>
      </c>
    </row>
    <row r="102" spans="1:18" x14ac:dyDescent="0.35">
      <c r="A102">
        <v>16610</v>
      </c>
      <c r="B102" t="s">
        <v>741</v>
      </c>
      <c r="C102" t="str">
        <f t="shared" si="1"/>
        <v>Richmond</v>
      </c>
      <c r="D102" t="str">
        <f>VLOOKUP(C102,'7. Regional NSW LGAs'!$B$1:$E$93,4,FALSE)</f>
        <v>Richmond Valley Council</v>
      </c>
      <c r="E102" s="364">
        <v>22807</v>
      </c>
      <c r="F102">
        <v>885</v>
      </c>
      <c r="H102">
        <v>60</v>
      </c>
      <c r="I102">
        <v>2</v>
      </c>
      <c r="J102">
        <v>12</v>
      </c>
      <c r="L102" t="s">
        <v>646</v>
      </c>
      <c r="M102">
        <v>6</v>
      </c>
      <c r="N102">
        <v>1</v>
      </c>
      <c r="O102">
        <v>5</v>
      </c>
      <c r="P102">
        <v>685</v>
      </c>
      <c r="Q102">
        <v>1012</v>
      </c>
      <c r="R102" s="365">
        <v>2.630771E-4</v>
      </c>
    </row>
    <row r="103" spans="1:18" x14ac:dyDescent="0.35">
      <c r="A103">
        <v>16650</v>
      </c>
      <c r="B103" t="s">
        <v>742</v>
      </c>
      <c r="C103" t="str">
        <f t="shared" si="1"/>
        <v>Rockdale</v>
      </c>
      <c r="D103" t="e">
        <f>VLOOKUP(C103,'7. Regional NSW LGAs'!$B$1:$E$93,4,FALSE)</f>
        <v>#N/A</v>
      </c>
      <c r="E103" s="364">
        <v>109404</v>
      </c>
      <c r="F103">
        <v>1023</v>
      </c>
      <c r="H103">
        <v>454</v>
      </c>
      <c r="I103">
        <v>9</v>
      </c>
      <c r="J103">
        <v>84</v>
      </c>
      <c r="L103" t="s">
        <v>646</v>
      </c>
      <c r="M103">
        <v>101</v>
      </c>
      <c r="N103">
        <v>8</v>
      </c>
      <c r="O103">
        <v>78</v>
      </c>
      <c r="P103">
        <v>881</v>
      </c>
      <c r="Q103">
        <v>1117</v>
      </c>
      <c r="R103" s="365">
        <v>6.0806360000000004E-4</v>
      </c>
    </row>
    <row r="104" spans="1:18" x14ac:dyDescent="0.35">
      <c r="A104">
        <v>16700</v>
      </c>
      <c r="B104" t="s">
        <v>743</v>
      </c>
      <c r="C104" t="str">
        <f t="shared" si="1"/>
        <v>Ryde</v>
      </c>
      <c r="D104" t="e">
        <f>VLOOKUP(C104,'7. Regional NSW LGAs'!$B$1:$E$93,4,FALSE)</f>
        <v>#N/A</v>
      </c>
      <c r="E104" s="364">
        <v>116302</v>
      </c>
      <c r="F104">
        <v>1088</v>
      </c>
      <c r="H104">
        <v>509</v>
      </c>
      <c r="I104">
        <v>10</v>
      </c>
      <c r="J104">
        <v>94</v>
      </c>
      <c r="L104" t="s">
        <v>646</v>
      </c>
      <c r="M104">
        <v>115</v>
      </c>
      <c r="N104">
        <v>9</v>
      </c>
      <c r="O104">
        <v>88</v>
      </c>
      <c r="P104">
        <v>756</v>
      </c>
      <c r="Q104">
        <v>1178</v>
      </c>
      <c r="R104" s="365">
        <v>1.4453749700000001E-2</v>
      </c>
    </row>
    <row r="105" spans="1:18" x14ac:dyDescent="0.35">
      <c r="A105">
        <v>16900</v>
      </c>
      <c r="B105" t="s">
        <v>744</v>
      </c>
      <c r="C105" t="str">
        <f t="shared" si="1"/>
        <v>Shellharbour</v>
      </c>
      <c r="D105" t="str">
        <f>VLOOKUP(C105,'7. Regional NSW LGAs'!$B$1:$E$93,4,FALSE)</f>
        <v>Shellharbour City Council</v>
      </c>
      <c r="E105" s="364">
        <v>68460</v>
      </c>
      <c r="F105">
        <v>958</v>
      </c>
      <c r="H105">
        <v>262</v>
      </c>
      <c r="I105">
        <v>5</v>
      </c>
      <c r="J105">
        <v>49</v>
      </c>
      <c r="L105" t="s">
        <v>646</v>
      </c>
      <c r="M105">
        <v>66</v>
      </c>
      <c r="N105">
        <v>6</v>
      </c>
      <c r="O105">
        <v>51</v>
      </c>
      <c r="P105">
        <v>709</v>
      </c>
      <c r="Q105">
        <v>1118</v>
      </c>
      <c r="R105" s="365">
        <v>5.988899E-4</v>
      </c>
    </row>
    <row r="106" spans="1:18" x14ac:dyDescent="0.35">
      <c r="A106">
        <v>16950</v>
      </c>
      <c r="B106" t="s">
        <v>745</v>
      </c>
      <c r="C106" t="str">
        <f t="shared" si="1"/>
        <v>Shoalhaven</v>
      </c>
      <c r="D106" t="str">
        <f>VLOOKUP(C106,'7. Regional NSW LGAs'!$B$1:$E$93,4,FALSE)</f>
        <v>Shoalhaven City Council</v>
      </c>
      <c r="E106" s="364">
        <v>99650</v>
      </c>
      <c r="F106">
        <v>944</v>
      </c>
      <c r="H106">
        <v>210</v>
      </c>
      <c r="I106">
        <v>4</v>
      </c>
      <c r="J106">
        <v>39</v>
      </c>
      <c r="L106" t="s">
        <v>646</v>
      </c>
      <c r="M106">
        <v>50</v>
      </c>
      <c r="N106">
        <v>4</v>
      </c>
      <c r="O106">
        <v>39</v>
      </c>
      <c r="P106">
        <v>619</v>
      </c>
      <c r="Q106">
        <v>1128</v>
      </c>
      <c r="R106" s="365">
        <v>9.4831911999999994E-3</v>
      </c>
    </row>
    <row r="107" spans="1:18" x14ac:dyDescent="0.35">
      <c r="A107">
        <v>17000</v>
      </c>
      <c r="B107" t="s">
        <v>746</v>
      </c>
      <c r="C107" t="str">
        <f t="shared" si="1"/>
        <v>Singleton</v>
      </c>
      <c r="D107" t="str">
        <f>VLOOKUP(C107,'7. Regional NSW LGAs'!$B$1:$E$93,4,FALSE)</f>
        <v>Singleton Council</v>
      </c>
      <c r="E107" s="364">
        <v>22987</v>
      </c>
      <c r="F107">
        <v>974</v>
      </c>
      <c r="H107">
        <v>332</v>
      </c>
      <c r="I107">
        <v>7</v>
      </c>
      <c r="J107">
        <v>61</v>
      </c>
      <c r="L107" t="s">
        <v>646</v>
      </c>
      <c r="M107">
        <v>85</v>
      </c>
      <c r="N107">
        <v>7</v>
      </c>
      <c r="O107">
        <v>65</v>
      </c>
      <c r="P107">
        <v>679</v>
      </c>
      <c r="Q107">
        <v>1082</v>
      </c>
      <c r="R107" s="365">
        <v>0</v>
      </c>
    </row>
    <row r="108" spans="1:18" x14ac:dyDescent="0.35">
      <c r="A108">
        <v>17040</v>
      </c>
      <c r="B108" t="s">
        <v>747</v>
      </c>
      <c r="C108" t="str">
        <f t="shared" si="1"/>
        <v>Snowy</v>
      </c>
      <c r="D108" t="str">
        <f>VLOOKUP(C108,'7. Regional NSW LGAs'!$B$1:$E$93,4,FALSE)</f>
        <v>Snowy Valleys Council</v>
      </c>
      <c r="E108" s="364">
        <v>20218</v>
      </c>
      <c r="F108">
        <v>985</v>
      </c>
      <c r="H108">
        <v>375</v>
      </c>
      <c r="I108">
        <v>7</v>
      </c>
      <c r="J108">
        <v>69</v>
      </c>
      <c r="L108" t="s">
        <v>646</v>
      </c>
      <c r="M108">
        <v>90</v>
      </c>
      <c r="N108">
        <v>7</v>
      </c>
      <c r="O108">
        <v>69</v>
      </c>
      <c r="P108">
        <v>843</v>
      </c>
      <c r="Q108">
        <v>1144</v>
      </c>
      <c r="R108" s="365">
        <v>1.02384014E-2</v>
      </c>
    </row>
    <row r="109" spans="1:18" x14ac:dyDescent="0.35">
      <c r="A109">
        <v>17080</v>
      </c>
      <c r="B109" t="s">
        <v>748</v>
      </c>
      <c r="C109" t="str">
        <f t="shared" si="1"/>
        <v>Snowy</v>
      </c>
      <c r="D109" t="str">
        <f>VLOOKUP(C109,'7. Regional NSW LGAs'!$B$1:$E$93,4,FALSE)</f>
        <v>Snowy Valleys Council</v>
      </c>
      <c r="E109" s="364">
        <v>14395</v>
      </c>
      <c r="F109">
        <v>934</v>
      </c>
      <c r="H109">
        <v>164</v>
      </c>
      <c r="I109">
        <v>4</v>
      </c>
      <c r="J109">
        <v>31</v>
      </c>
      <c r="L109" t="s">
        <v>646</v>
      </c>
      <c r="M109">
        <v>34</v>
      </c>
      <c r="N109">
        <v>3</v>
      </c>
      <c r="O109">
        <v>26</v>
      </c>
      <c r="P109">
        <v>802</v>
      </c>
      <c r="Q109">
        <v>1091</v>
      </c>
      <c r="R109" s="365">
        <v>2.0840569999999998E-3</v>
      </c>
    </row>
    <row r="110" spans="1:18" x14ac:dyDescent="0.35">
      <c r="A110">
        <v>17100</v>
      </c>
      <c r="B110" t="s">
        <v>749</v>
      </c>
      <c r="C110" t="str">
        <f t="shared" si="1"/>
        <v>Strathfield</v>
      </c>
      <c r="D110" t="e">
        <f>VLOOKUP(C110,'7. Regional NSW LGAs'!$B$1:$E$93,4,FALSE)</f>
        <v>#N/A</v>
      </c>
      <c r="E110" s="364">
        <v>40312</v>
      </c>
      <c r="F110">
        <v>1063</v>
      </c>
      <c r="H110">
        <v>497</v>
      </c>
      <c r="I110">
        <v>10</v>
      </c>
      <c r="J110">
        <v>92</v>
      </c>
      <c r="L110" t="s">
        <v>646</v>
      </c>
      <c r="M110">
        <v>113</v>
      </c>
      <c r="N110">
        <v>9</v>
      </c>
      <c r="O110">
        <v>87</v>
      </c>
      <c r="P110">
        <v>837</v>
      </c>
      <c r="Q110">
        <v>1176</v>
      </c>
      <c r="R110" s="365">
        <v>1.7364556E-3</v>
      </c>
    </row>
    <row r="111" spans="1:18" x14ac:dyDescent="0.35">
      <c r="A111">
        <v>17150</v>
      </c>
      <c r="B111" t="s">
        <v>750</v>
      </c>
      <c r="C111" t="str">
        <f t="shared" si="1"/>
        <v>Sutherland</v>
      </c>
      <c r="D111" t="e">
        <f>VLOOKUP(C111,'7. Regional NSW LGAs'!$B$1:$E$93,4,FALSE)</f>
        <v>#N/A</v>
      </c>
      <c r="E111" s="364">
        <v>218464</v>
      </c>
      <c r="F111">
        <v>1088</v>
      </c>
      <c r="H111">
        <v>508</v>
      </c>
      <c r="I111">
        <v>10</v>
      </c>
      <c r="J111">
        <v>94</v>
      </c>
      <c r="L111" t="s">
        <v>646</v>
      </c>
      <c r="M111">
        <v>114</v>
      </c>
      <c r="N111">
        <v>9</v>
      </c>
      <c r="O111">
        <v>88</v>
      </c>
      <c r="P111">
        <v>862</v>
      </c>
      <c r="Q111">
        <v>1208</v>
      </c>
      <c r="R111" s="365">
        <v>6.0879599999999999E-4</v>
      </c>
    </row>
    <row r="112" spans="1:18" x14ac:dyDescent="0.35">
      <c r="A112">
        <v>17200</v>
      </c>
      <c r="B112" t="s">
        <v>751</v>
      </c>
      <c r="C112" t="str">
        <f t="shared" si="1"/>
        <v>Sydney</v>
      </c>
      <c r="D112" t="e">
        <f>VLOOKUP(C112,'7. Regional NSW LGAs'!$B$1:$E$93,4,FALSE)</f>
        <v>#N/A</v>
      </c>
      <c r="E112" s="364">
        <v>208374</v>
      </c>
      <c r="F112">
        <v>1095</v>
      </c>
      <c r="H112">
        <v>516</v>
      </c>
      <c r="I112">
        <v>10</v>
      </c>
      <c r="J112">
        <v>95</v>
      </c>
      <c r="L112" t="s">
        <v>646</v>
      </c>
      <c r="M112">
        <v>116</v>
      </c>
      <c r="N112">
        <v>9</v>
      </c>
      <c r="O112">
        <v>89</v>
      </c>
      <c r="P112">
        <v>582</v>
      </c>
      <c r="Q112">
        <v>1234</v>
      </c>
      <c r="R112" s="365">
        <v>2.21092843E-2</v>
      </c>
    </row>
    <row r="113" spans="1:18" x14ac:dyDescent="0.35">
      <c r="A113">
        <v>17310</v>
      </c>
      <c r="B113" t="s">
        <v>752</v>
      </c>
      <c r="C113" t="str">
        <f t="shared" si="1"/>
        <v>Tamworth</v>
      </c>
      <c r="D113" t="str">
        <f>VLOOKUP(C113,'7. Regional NSW LGAs'!$B$1:$E$93,4,FALSE)</f>
        <v>Tamworth Regional Council</v>
      </c>
      <c r="E113" s="364">
        <v>59663</v>
      </c>
      <c r="F113">
        <v>947</v>
      </c>
      <c r="H113">
        <v>224</v>
      </c>
      <c r="I113">
        <v>5</v>
      </c>
      <c r="J113">
        <v>42</v>
      </c>
      <c r="L113" t="s">
        <v>646</v>
      </c>
      <c r="M113">
        <v>53</v>
      </c>
      <c r="N113">
        <v>5</v>
      </c>
      <c r="O113">
        <v>41</v>
      </c>
      <c r="P113">
        <v>528</v>
      </c>
      <c r="Q113">
        <v>1129</v>
      </c>
      <c r="R113" s="365">
        <v>8.3804029999999996E-4</v>
      </c>
    </row>
    <row r="114" spans="1:18" x14ac:dyDescent="0.35">
      <c r="A114">
        <v>17350</v>
      </c>
      <c r="B114" t="s">
        <v>753</v>
      </c>
      <c r="C114" t="str">
        <f t="shared" si="1"/>
        <v>Temora</v>
      </c>
      <c r="D114" t="str">
        <f>VLOOKUP(C114,'7. Regional NSW LGAs'!$B$1:$E$93,4,FALSE)</f>
        <v>Temora Shire Council</v>
      </c>
      <c r="E114" s="364">
        <v>6110</v>
      </c>
      <c r="F114">
        <v>943</v>
      </c>
      <c r="H114">
        <v>207</v>
      </c>
      <c r="I114">
        <v>4</v>
      </c>
      <c r="J114">
        <v>38</v>
      </c>
      <c r="L114" t="s">
        <v>646</v>
      </c>
      <c r="M114">
        <v>47</v>
      </c>
      <c r="N114">
        <v>4</v>
      </c>
      <c r="O114">
        <v>36</v>
      </c>
      <c r="P114">
        <v>808</v>
      </c>
      <c r="Q114">
        <v>1053</v>
      </c>
      <c r="R114" s="365">
        <v>0</v>
      </c>
    </row>
    <row r="115" spans="1:18" x14ac:dyDescent="0.35">
      <c r="A115">
        <v>17400</v>
      </c>
      <c r="B115" t="s">
        <v>754</v>
      </c>
      <c r="C115" t="str">
        <f t="shared" si="1"/>
        <v>Tenterfield</v>
      </c>
      <c r="D115" t="str">
        <f>VLOOKUP(C115,'7. Regional NSW LGAs'!$B$1:$E$93,4,FALSE)</f>
        <v>Tenterfield Shire Council</v>
      </c>
      <c r="E115" s="364">
        <v>6628</v>
      </c>
      <c r="F115">
        <v>902</v>
      </c>
      <c r="H115">
        <v>78</v>
      </c>
      <c r="I115">
        <v>2</v>
      </c>
      <c r="J115">
        <v>15</v>
      </c>
      <c r="L115" t="s">
        <v>646</v>
      </c>
      <c r="M115">
        <v>10</v>
      </c>
      <c r="N115">
        <v>1</v>
      </c>
      <c r="O115">
        <v>8</v>
      </c>
      <c r="P115">
        <v>778</v>
      </c>
      <c r="Q115">
        <v>1032</v>
      </c>
      <c r="R115" s="365">
        <v>1.56910078E-2</v>
      </c>
    </row>
    <row r="116" spans="1:18" x14ac:dyDescent="0.35">
      <c r="A116">
        <v>17420</v>
      </c>
      <c r="B116" t="s">
        <v>755</v>
      </c>
      <c r="C116" t="str">
        <f t="shared" si="1"/>
        <v>The</v>
      </c>
      <c r="D116" t="e">
        <f>VLOOKUP(C116,'7. Regional NSW LGAs'!$B$1:$E$93,4,FALSE)</f>
        <v>#N/A</v>
      </c>
      <c r="E116" s="364">
        <v>157243</v>
      </c>
      <c r="F116">
        <v>1133</v>
      </c>
      <c r="H116">
        <v>531</v>
      </c>
      <c r="I116">
        <v>10</v>
      </c>
      <c r="J116">
        <v>98</v>
      </c>
      <c r="L116" t="s">
        <v>646</v>
      </c>
      <c r="M116">
        <v>122</v>
      </c>
      <c r="N116">
        <v>10</v>
      </c>
      <c r="O116">
        <v>94</v>
      </c>
      <c r="P116">
        <v>944</v>
      </c>
      <c r="Q116">
        <v>1210</v>
      </c>
      <c r="R116" s="365">
        <v>9.2849920000000002E-4</v>
      </c>
    </row>
    <row r="117" spans="1:18" x14ac:dyDescent="0.35">
      <c r="A117">
        <v>17550</v>
      </c>
      <c r="B117" t="s">
        <v>756</v>
      </c>
      <c r="C117" t="str">
        <f t="shared" si="1"/>
        <v>Tweed</v>
      </c>
      <c r="D117" t="str">
        <f>VLOOKUP(C117,'7. Regional NSW LGAs'!$B$1:$E$93,4,FALSE)</f>
        <v>Tweed Shire Council</v>
      </c>
      <c r="E117" s="364">
        <v>91371</v>
      </c>
      <c r="F117">
        <v>956</v>
      </c>
      <c r="H117">
        <v>256</v>
      </c>
      <c r="I117">
        <v>5</v>
      </c>
      <c r="J117">
        <v>47</v>
      </c>
      <c r="L117" t="s">
        <v>646</v>
      </c>
      <c r="M117">
        <v>65</v>
      </c>
      <c r="N117">
        <v>5</v>
      </c>
      <c r="O117">
        <v>50</v>
      </c>
      <c r="P117">
        <v>723</v>
      </c>
      <c r="Q117">
        <v>1166</v>
      </c>
      <c r="R117" s="365">
        <v>2.9549859999999998E-4</v>
      </c>
    </row>
    <row r="118" spans="1:18" x14ac:dyDescent="0.35">
      <c r="A118">
        <v>17620</v>
      </c>
      <c r="B118" t="s">
        <v>757</v>
      </c>
      <c r="C118" t="str">
        <f t="shared" si="1"/>
        <v>Upper</v>
      </c>
      <c r="D118" t="str">
        <f>VLOOKUP(C118,'7. Regional NSW LGAs'!$B$1:$E$93,4,FALSE)</f>
        <v>Upper Hunter Shire Council</v>
      </c>
      <c r="E118" s="364">
        <v>14112</v>
      </c>
      <c r="F118">
        <v>958</v>
      </c>
      <c r="H118">
        <v>264</v>
      </c>
      <c r="I118">
        <v>5</v>
      </c>
      <c r="J118">
        <v>49</v>
      </c>
      <c r="L118" t="s">
        <v>646</v>
      </c>
      <c r="M118">
        <v>67</v>
      </c>
      <c r="N118">
        <v>6</v>
      </c>
      <c r="O118">
        <v>52</v>
      </c>
      <c r="P118">
        <v>834</v>
      </c>
      <c r="Q118">
        <v>1075</v>
      </c>
      <c r="R118" s="365">
        <v>0</v>
      </c>
    </row>
    <row r="119" spans="1:18" x14ac:dyDescent="0.35">
      <c r="A119">
        <v>17640</v>
      </c>
      <c r="B119" t="s">
        <v>758</v>
      </c>
      <c r="C119" t="str">
        <f t="shared" si="1"/>
        <v>Upper</v>
      </c>
      <c r="D119" t="str">
        <f>VLOOKUP(C119,'7. Regional NSW LGAs'!$B$1:$E$93,4,FALSE)</f>
        <v>Upper Hunter Shire Council</v>
      </c>
      <c r="E119" s="364">
        <v>7695</v>
      </c>
      <c r="F119">
        <v>987</v>
      </c>
      <c r="H119">
        <v>381</v>
      </c>
      <c r="I119">
        <v>7</v>
      </c>
      <c r="J119">
        <v>70</v>
      </c>
      <c r="L119" t="s">
        <v>646</v>
      </c>
      <c r="M119">
        <v>91</v>
      </c>
      <c r="N119">
        <v>7</v>
      </c>
      <c r="O119">
        <v>70</v>
      </c>
      <c r="P119">
        <v>899</v>
      </c>
      <c r="Q119">
        <v>1076</v>
      </c>
      <c r="R119" s="365">
        <v>0</v>
      </c>
    </row>
    <row r="120" spans="1:18" x14ac:dyDescent="0.35">
      <c r="A120">
        <v>17650</v>
      </c>
      <c r="B120" t="s">
        <v>759</v>
      </c>
      <c r="C120" t="str">
        <f t="shared" si="1"/>
        <v>Uralla</v>
      </c>
      <c r="D120" t="str">
        <f>VLOOKUP(C120,'7. Regional NSW LGAs'!$B$1:$E$93,4,FALSE)</f>
        <v>Uralla Shire Council</v>
      </c>
      <c r="E120" s="364">
        <v>6048</v>
      </c>
      <c r="F120">
        <v>966</v>
      </c>
      <c r="H120">
        <v>301</v>
      </c>
      <c r="I120">
        <v>6</v>
      </c>
      <c r="J120">
        <v>56</v>
      </c>
      <c r="L120" t="s">
        <v>646</v>
      </c>
      <c r="M120">
        <v>76</v>
      </c>
      <c r="N120">
        <v>6</v>
      </c>
      <c r="O120">
        <v>59</v>
      </c>
      <c r="P120">
        <v>825</v>
      </c>
      <c r="Q120">
        <v>1090</v>
      </c>
      <c r="R120" s="365">
        <v>0</v>
      </c>
    </row>
    <row r="121" spans="1:18" x14ac:dyDescent="0.35">
      <c r="A121">
        <v>17750</v>
      </c>
      <c r="B121" t="s">
        <v>760</v>
      </c>
      <c r="C121" t="str">
        <f t="shared" si="1"/>
        <v>Wagga</v>
      </c>
      <c r="D121" t="str">
        <f>VLOOKUP(C121,'7. Regional NSW LGAs'!$B$1:$E$93,4,FALSE)</f>
        <v>Wagga Wagga City Council</v>
      </c>
      <c r="E121" s="364">
        <v>62385</v>
      </c>
      <c r="F121">
        <v>978</v>
      </c>
      <c r="H121">
        <v>344</v>
      </c>
      <c r="I121">
        <v>7</v>
      </c>
      <c r="J121">
        <v>64</v>
      </c>
      <c r="L121" t="s">
        <v>646</v>
      </c>
      <c r="M121">
        <v>88</v>
      </c>
      <c r="N121">
        <v>7</v>
      </c>
      <c r="O121">
        <v>68</v>
      </c>
      <c r="P121">
        <v>578</v>
      </c>
      <c r="Q121">
        <v>1142</v>
      </c>
      <c r="R121" s="365">
        <v>5.6584115000000001E-3</v>
      </c>
    </row>
    <row r="122" spans="1:18" x14ac:dyDescent="0.35">
      <c r="A122">
        <v>17850</v>
      </c>
      <c r="B122" t="s">
        <v>761</v>
      </c>
      <c r="C122" t="str">
        <f t="shared" si="1"/>
        <v>Walcha</v>
      </c>
      <c r="D122" t="str">
        <f>VLOOKUP(C122,'7. Regional NSW LGAs'!$B$1:$E$93,4,FALSE)</f>
        <v>Walcha Council</v>
      </c>
      <c r="E122" s="364">
        <v>3092</v>
      </c>
      <c r="F122">
        <v>970</v>
      </c>
      <c r="H122">
        <v>313</v>
      </c>
      <c r="I122">
        <v>6</v>
      </c>
      <c r="J122">
        <v>58</v>
      </c>
      <c r="L122" t="s">
        <v>646</v>
      </c>
      <c r="M122">
        <v>80</v>
      </c>
      <c r="N122">
        <v>7</v>
      </c>
      <c r="O122">
        <v>62</v>
      </c>
      <c r="P122">
        <v>883</v>
      </c>
      <c r="Q122">
        <v>1095</v>
      </c>
      <c r="R122" s="365">
        <v>0</v>
      </c>
    </row>
    <row r="123" spans="1:18" x14ac:dyDescent="0.35">
      <c r="A123">
        <v>17900</v>
      </c>
      <c r="B123" t="s">
        <v>762</v>
      </c>
      <c r="C123" t="str">
        <f t="shared" si="1"/>
        <v>Walgett</v>
      </c>
      <c r="D123" t="str">
        <f>VLOOKUP(C123,'7. Regional NSW LGAs'!$B$1:$E$93,4,FALSE)</f>
        <v>Walgett Shire Council</v>
      </c>
      <c r="E123" s="364">
        <v>6107</v>
      </c>
      <c r="F123">
        <v>856</v>
      </c>
      <c r="H123">
        <v>41</v>
      </c>
      <c r="I123">
        <v>1</v>
      </c>
      <c r="J123">
        <v>8</v>
      </c>
      <c r="L123" t="s">
        <v>646</v>
      </c>
      <c r="M123">
        <v>3</v>
      </c>
      <c r="N123">
        <v>1</v>
      </c>
      <c r="O123">
        <v>3</v>
      </c>
      <c r="P123">
        <v>696</v>
      </c>
      <c r="Q123">
        <v>1039</v>
      </c>
      <c r="R123" s="365">
        <v>1.04797773E-2</v>
      </c>
    </row>
    <row r="124" spans="1:18" x14ac:dyDescent="0.35">
      <c r="A124">
        <v>17950</v>
      </c>
      <c r="B124" t="s">
        <v>763</v>
      </c>
      <c r="C124" t="str">
        <f t="shared" si="1"/>
        <v>Warren</v>
      </c>
      <c r="D124" t="str">
        <f>VLOOKUP(C124,'7. Regional NSW LGAs'!$B$1:$E$93,4,FALSE)</f>
        <v>Warren Shire Council</v>
      </c>
      <c r="E124" s="364">
        <v>2732</v>
      </c>
      <c r="F124">
        <v>945</v>
      </c>
      <c r="H124">
        <v>213</v>
      </c>
      <c r="I124">
        <v>4</v>
      </c>
      <c r="J124">
        <v>40</v>
      </c>
      <c r="L124" t="s">
        <v>646</v>
      </c>
      <c r="M124">
        <v>51</v>
      </c>
      <c r="N124">
        <v>4</v>
      </c>
      <c r="O124">
        <v>39</v>
      </c>
      <c r="P124">
        <v>842</v>
      </c>
      <c r="Q124">
        <v>1091</v>
      </c>
      <c r="R124" s="365">
        <v>0</v>
      </c>
    </row>
    <row r="125" spans="1:18" x14ac:dyDescent="0.35">
      <c r="A125">
        <v>18020</v>
      </c>
      <c r="B125" t="s">
        <v>764</v>
      </c>
      <c r="C125" t="str">
        <f t="shared" si="1"/>
        <v>Warrumbungle</v>
      </c>
      <c r="D125" t="str">
        <f>VLOOKUP(C125,'7. Regional NSW LGAs'!$B$1:$E$93,4,FALSE)</f>
        <v>Warrumbungle Shire Council</v>
      </c>
      <c r="E125" s="364">
        <v>9384</v>
      </c>
      <c r="F125">
        <v>912</v>
      </c>
      <c r="H125">
        <v>104</v>
      </c>
      <c r="I125">
        <v>2</v>
      </c>
      <c r="J125">
        <v>20</v>
      </c>
      <c r="L125" t="s">
        <v>646</v>
      </c>
      <c r="M125">
        <v>21</v>
      </c>
      <c r="N125">
        <v>2</v>
      </c>
      <c r="O125">
        <v>17</v>
      </c>
      <c r="P125">
        <v>764</v>
      </c>
      <c r="Q125">
        <v>1084</v>
      </c>
      <c r="R125" s="365">
        <v>0</v>
      </c>
    </row>
    <row r="126" spans="1:18" x14ac:dyDescent="0.35">
      <c r="A126">
        <v>18050</v>
      </c>
      <c r="B126" t="s">
        <v>765</v>
      </c>
      <c r="C126" t="str">
        <f t="shared" si="1"/>
        <v>Waverley</v>
      </c>
      <c r="D126" t="e">
        <f>VLOOKUP(C126,'7. Regional NSW LGAs'!$B$1:$E$93,4,FALSE)</f>
        <v>#N/A</v>
      </c>
      <c r="E126" s="364">
        <v>66812</v>
      </c>
      <c r="F126">
        <v>1140</v>
      </c>
      <c r="H126">
        <v>534</v>
      </c>
      <c r="I126">
        <v>10</v>
      </c>
      <c r="J126">
        <v>98</v>
      </c>
      <c r="L126" t="s">
        <v>646</v>
      </c>
      <c r="M126">
        <v>124</v>
      </c>
      <c r="N126">
        <v>10</v>
      </c>
      <c r="O126">
        <v>95</v>
      </c>
      <c r="P126">
        <v>1045</v>
      </c>
      <c r="Q126">
        <v>1218</v>
      </c>
      <c r="R126" s="365">
        <v>1.347063E-4</v>
      </c>
    </row>
    <row r="127" spans="1:18" x14ac:dyDescent="0.35">
      <c r="A127">
        <v>18100</v>
      </c>
      <c r="B127" t="s">
        <v>766</v>
      </c>
      <c r="C127" t="str">
        <f t="shared" si="1"/>
        <v>Weddin</v>
      </c>
      <c r="D127" t="str">
        <f>VLOOKUP(C127,'7. Regional NSW LGAs'!$B$1:$E$93,4,FALSE)</f>
        <v>Weddin Shire Council</v>
      </c>
      <c r="E127" s="364">
        <v>3664</v>
      </c>
      <c r="F127">
        <v>948</v>
      </c>
      <c r="H127">
        <v>235</v>
      </c>
      <c r="I127">
        <v>5</v>
      </c>
      <c r="J127">
        <v>44</v>
      </c>
      <c r="L127" t="s">
        <v>646</v>
      </c>
      <c r="M127">
        <v>56</v>
      </c>
      <c r="N127">
        <v>5</v>
      </c>
      <c r="O127">
        <v>43</v>
      </c>
      <c r="P127">
        <v>815</v>
      </c>
      <c r="Q127">
        <v>1095</v>
      </c>
      <c r="R127" s="365">
        <v>0</v>
      </c>
    </row>
    <row r="128" spans="1:18" x14ac:dyDescent="0.35">
      <c r="A128">
        <v>18200</v>
      </c>
      <c r="B128" t="s">
        <v>767</v>
      </c>
      <c r="C128" t="str">
        <f t="shared" si="1"/>
        <v>Wentworth</v>
      </c>
      <c r="D128" t="str">
        <f>VLOOKUP(C128,'7. Regional NSW LGAs'!$B$1:$E$93,4,FALSE)</f>
        <v>Wentworth Shire Council</v>
      </c>
      <c r="E128" s="364">
        <v>6794</v>
      </c>
      <c r="F128">
        <v>943</v>
      </c>
      <c r="H128">
        <v>209</v>
      </c>
      <c r="I128">
        <v>4</v>
      </c>
      <c r="J128">
        <v>39</v>
      </c>
      <c r="L128" t="s">
        <v>646</v>
      </c>
      <c r="M128">
        <v>49</v>
      </c>
      <c r="N128">
        <v>4</v>
      </c>
      <c r="O128">
        <v>38</v>
      </c>
      <c r="P128">
        <v>767</v>
      </c>
      <c r="Q128">
        <v>1058</v>
      </c>
      <c r="R128" s="365">
        <v>2.0753606099999999E-2</v>
      </c>
    </row>
    <row r="129" spans="1:18" x14ac:dyDescent="0.35">
      <c r="A129">
        <v>18230</v>
      </c>
      <c r="B129" t="s">
        <v>768</v>
      </c>
      <c r="C129" t="str">
        <f t="shared" si="1"/>
        <v>Western</v>
      </c>
      <c r="D129" t="e">
        <f>VLOOKUP(C129,'7. Regional NSW LGAs'!$B$1:$E$93,4,FALSE)</f>
        <v>#N/A</v>
      </c>
      <c r="E129" s="364">
        <v>50077</v>
      </c>
      <c r="F129">
        <v>953</v>
      </c>
      <c r="H129">
        <v>246</v>
      </c>
      <c r="I129">
        <v>5</v>
      </c>
      <c r="J129">
        <v>46</v>
      </c>
      <c r="L129" t="s">
        <v>646</v>
      </c>
      <c r="M129">
        <v>60</v>
      </c>
      <c r="N129">
        <v>5</v>
      </c>
      <c r="O129">
        <v>46</v>
      </c>
      <c r="P129">
        <v>654</v>
      </c>
      <c r="Q129">
        <v>1129</v>
      </c>
      <c r="R129" s="365">
        <v>4.3932340000000001E-4</v>
      </c>
    </row>
    <row r="130" spans="1:18" x14ac:dyDescent="0.35">
      <c r="A130">
        <v>18250</v>
      </c>
      <c r="B130" t="s">
        <v>769</v>
      </c>
      <c r="C130" t="str">
        <f t="shared" si="1"/>
        <v>Willoughby</v>
      </c>
      <c r="D130" t="e">
        <f>VLOOKUP(C130,'7. Regional NSW LGAs'!$B$1:$E$93,4,FALSE)</f>
        <v>#N/A</v>
      </c>
      <c r="E130" s="364">
        <v>74302</v>
      </c>
      <c r="F130">
        <v>1136</v>
      </c>
      <c r="H130">
        <v>533</v>
      </c>
      <c r="I130">
        <v>10</v>
      </c>
      <c r="J130">
        <v>98</v>
      </c>
      <c r="L130" t="s">
        <v>646</v>
      </c>
      <c r="M130">
        <v>123</v>
      </c>
      <c r="N130">
        <v>10</v>
      </c>
      <c r="O130">
        <v>94</v>
      </c>
      <c r="P130">
        <v>704</v>
      </c>
      <c r="Q130">
        <v>1222</v>
      </c>
      <c r="R130" s="365">
        <v>1.8438265E-3</v>
      </c>
    </row>
    <row r="131" spans="1:18" x14ac:dyDescent="0.35">
      <c r="A131">
        <v>18350</v>
      </c>
      <c r="B131" t="s">
        <v>770</v>
      </c>
      <c r="C131" t="str">
        <f t="shared" si="1"/>
        <v>Wingecarribee</v>
      </c>
      <c r="D131" t="str">
        <f>VLOOKUP(C131,'7. Regional NSW LGAs'!$B$1:$E$93,4,FALSE)</f>
        <v>Wingecarribee Shire Council</v>
      </c>
      <c r="E131" s="364">
        <v>47882</v>
      </c>
      <c r="F131">
        <v>1022</v>
      </c>
      <c r="H131">
        <v>452</v>
      </c>
      <c r="I131">
        <v>9</v>
      </c>
      <c r="J131">
        <v>83</v>
      </c>
      <c r="L131" t="s">
        <v>646</v>
      </c>
      <c r="M131">
        <v>100</v>
      </c>
      <c r="N131">
        <v>8</v>
      </c>
      <c r="O131">
        <v>77</v>
      </c>
      <c r="P131">
        <v>714</v>
      </c>
      <c r="Q131">
        <v>1148</v>
      </c>
      <c r="R131" s="365">
        <v>5.4300150000000005E-4</v>
      </c>
    </row>
    <row r="132" spans="1:18" x14ac:dyDescent="0.35">
      <c r="A132">
        <v>18400</v>
      </c>
      <c r="B132" t="s">
        <v>771</v>
      </c>
      <c r="C132" t="str">
        <f t="shared" si="1"/>
        <v>Wollondilly</v>
      </c>
      <c r="D132" t="e">
        <f>VLOOKUP(C132,'7. Regional NSW LGAs'!$B$1:$E$93,4,FALSE)</f>
        <v>#N/A</v>
      </c>
      <c r="E132" s="364">
        <v>48519</v>
      </c>
      <c r="F132">
        <v>1030</v>
      </c>
      <c r="H132">
        <v>462</v>
      </c>
      <c r="I132">
        <v>9</v>
      </c>
      <c r="J132">
        <v>85</v>
      </c>
      <c r="L132" t="s">
        <v>646</v>
      </c>
      <c r="M132">
        <v>104</v>
      </c>
      <c r="N132">
        <v>8</v>
      </c>
      <c r="O132">
        <v>80</v>
      </c>
      <c r="P132">
        <v>859</v>
      </c>
      <c r="Q132">
        <v>1167</v>
      </c>
      <c r="R132" s="365">
        <v>0</v>
      </c>
    </row>
    <row r="133" spans="1:18" x14ac:dyDescent="0.35">
      <c r="A133">
        <v>18450</v>
      </c>
      <c r="B133" t="s">
        <v>772</v>
      </c>
      <c r="C133" t="str">
        <f t="shared" si="1"/>
        <v>Wollongong</v>
      </c>
      <c r="D133" t="e">
        <f>VLOOKUP(C133,'7. Regional NSW LGAs'!$B$1:$E$93,4,FALSE)</f>
        <v>#N/A</v>
      </c>
      <c r="E133" s="364">
        <v>203630</v>
      </c>
      <c r="F133">
        <v>990</v>
      </c>
      <c r="H133">
        <v>391</v>
      </c>
      <c r="I133">
        <v>8</v>
      </c>
      <c r="J133">
        <v>72</v>
      </c>
      <c r="L133" t="s">
        <v>646</v>
      </c>
      <c r="M133">
        <v>94</v>
      </c>
      <c r="N133">
        <v>8</v>
      </c>
      <c r="O133">
        <v>72</v>
      </c>
      <c r="P133">
        <v>509</v>
      </c>
      <c r="Q133">
        <v>1189</v>
      </c>
      <c r="R133" s="365">
        <v>2.6322250999999998E-3</v>
      </c>
    </row>
    <row r="134" spans="1:18" x14ac:dyDescent="0.35">
      <c r="A134">
        <v>18500</v>
      </c>
      <c r="B134" t="s">
        <v>773</v>
      </c>
      <c r="C134" t="str">
        <f t="shared" si="1"/>
        <v>Woollahra</v>
      </c>
      <c r="D134" t="e">
        <f>VLOOKUP(C134,'7. Regional NSW LGAs'!$B$1:$E$93,4,FALSE)</f>
        <v>#N/A</v>
      </c>
      <c r="E134" s="364">
        <v>54240</v>
      </c>
      <c r="F134">
        <v>1165</v>
      </c>
      <c r="H134">
        <v>543</v>
      </c>
      <c r="I134">
        <v>10</v>
      </c>
      <c r="J134">
        <v>100</v>
      </c>
      <c r="L134" t="s">
        <v>646</v>
      </c>
      <c r="M134">
        <v>129</v>
      </c>
      <c r="N134">
        <v>10</v>
      </c>
      <c r="O134">
        <v>99</v>
      </c>
      <c r="P134">
        <v>1080</v>
      </c>
      <c r="Q134">
        <v>1225</v>
      </c>
      <c r="R134" s="365">
        <v>3.1157817E-3</v>
      </c>
    </row>
    <row r="135" spans="1:18" x14ac:dyDescent="0.35">
      <c r="A135">
        <v>18710</v>
      </c>
      <c r="B135" t="s">
        <v>774</v>
      </c>
      <c r="C135" t="str">
        <f t="shared" si="1"/>
        <v>Yass</v>
      </c>
      <c r="D135" t="str">
        <f>VLOOKUP(C135,'7. Regional NSW LGAs'!$B$1:$E$93,4,FALSE)</f>
        <v>Yass Valley Council</v>
      </c>
      <c r="E135" s="364">
        <v>16142</v>
      </c>
      <c r="F135">
        <v>1062</v>
      </c>
      <c r="H135">
        <v>494</v>
      </c>
      <c r="I135">
        <v>10</v>
      </c>
      <c r="J135">
        <v>91</v>
      </c>
      <c r="L135" t="s">
        <v>646</v>
      </c>
      <c r="M135">
        <v>111</v>
      </c>
      <c r="N135">
        <v>9</v>
      </c>
      <c r="O135">
        <v>85</v>
      </c>
      <c r="P135">
        <v>940</v>
      </c>
      <c r="Q135">
        <v>1190</v>
      </c>
      <c r="R135" s="365">
        <v>6.8145209999999996E-4</v>
      </c>
    </row>
    <row r="136" spans="1:18" x14ac:dyDescent="0.35">
      <c r="A136">
        <v>19399</v>
      </c>
      <c r="B136" t="s">
        <v>775</v>
      </c>
      <c r="C136" t="str">
        <f t="shared" ref="C136:C199" si="2">LEFT(B136,FIND(" ",B136)-1)</f>
        <v>Unincorporated</v>
      </c>
      <c r="D136" t="e">
        <f>VLOOKUP(C136,'7. Regional NSW LGAs'!$B$1:$E$93,4,FALSE)</f>
        <v>#N/A</v>
      </c>
      <c r="E136" s="364">
        <v>1056</v>
      </c>
      <c r="F136">
        <v>1028</v>
      </c>
      <c r="H136">
        <v>461</v>
      </c>
      <c r="I136">
        <v>9</v>
      </c>
      <c r="J136">
        <v>85</v>
      </c>
      <c r="L136" t="s">
        <v>646</v>
      </c>
      <c r="M136">
        <v>103</v>
      </c>
      <c r="N136">
        <v>8</v>
      </c>
      <c r="O136">
        <v>79</v>
      </c>
      <c r="P136">
        <v>991</v>
      </c>
      <c r="Q136">
        <v>1068</v>
      </c>
      <c r="R136" s="365">
        <v>0</v>
      </c>
    </row>
    <row r="137" spans="1:18" x14ac:dyDescent="0.35">
      <c r="A137">
        <v>20110</v>
      </c>
      <c r="B137" t="s">
        <v>776</v>
      </c>
      <c r="C137" t="str">
        <f t="shared" si="2"/>
        <v>Alpine</v>
      </c>
      <c r="D137" t="e">
        <f>VLOOKUP(C137,'7. Regional NSW LGAs'!$B$1:$E$93,4,FALSE)</f>
        <v>#N/A</v>
      </c>
      <c r="E137" s="364">
        <v>12337</v>
      </c>
      <c r="F137">
        <v>970</v>
      </c>
      <c r="H137">
        <v>315</v>
      </c>
      <c r="I137">
        <v>6</v>
      </c>
      <c r="J137">
        <v>58</v>
      </c>
      <c r="L137" t="s">
        <v>777</v>
      </c>
      <c r="M137">
        <v>35</v>
      </c>
      <c r="N137">
        <v>5</v>
      </c>
      <c r="O137">
        <v>44</v>
      </c>
      <c r="P137">
        <v>858</v>
      </c>
      <c r="Q137">
        <v>1064</v>
      </c>
      <c r="R137" s="365">
        <v>1.7021966E-3</v>
      </c>
    </row>
    <row r="138" spans="1:18" x14ac:dyDescent="0.35">
      <c r="A138">
        <v>20260</v>
      </c>
      <c r="B138" t="s">
        <v>778</v>
      </c>
      <c r="C138" t="str">
        <f t="shared" si="2"/>
        <v>Ararat</v>
      </c>
      <c r="D138" t="e">
        <f>VLOOKUP(C138,'7. Regional NSW LGAs'!$B$1:$E$93,4,FALSE)</f>
        <v>#N/A</v>
      </c>
      <c r="E138" s="364">
        <v>11600</v>
      </c>
      <c r="F138">
        <v>931</v>
      </c>
      <c r="H138">
        <v>147</v>
      </c>
      <c r="I138">
        <v>3</v>
      </c>
      <c r="J138">
        <v>27</v>
      </c>
      <c r="L138" t="s">
        <v>777</v>
      </c>
      <c r="M138">
        <v>9</v>
      </c>
      <c r="N138">
        <v>2</v>
      </c>
      <c r="O138">
        <v>12</v>
      </c>
      <c r="P138">
        <v>750</v>
      </c>
      <c r="Q138">
        <v>1057</v>
      </c>
      <c r="R138" s="365">
        <v>6.3103448300000003E-2</v>
      </c>
    </row>
    <row r="139" spans="1:18" x14ac:dyDescent="0.35">
      <c r="A139">
        <v>20570</v>
      </c>
      <c r="B139" t="s">
        <v>779</v>
      </c>
      <c r="C139" t="str">
        <f t="shared" si="2"/>
        <v>Ballarat</v>
      </c>
      <c r="D139" t="e">
        <f>VLOOKUP(C139,'7. Regional NSW LGAs'!$B$1:$E$93,4,FALSE)</f>
        <v>#N/A</v>
      </c>
      <c r="E139" s="364">
        <v>101686</v>
      </c>
      <c r="F139">
        <v>965</v>
      </c>
      <c r="H139">
        <v>296</v>
      </c>
      <c r="I139">
        <v>6</v>
      </c>
      <c r="J139">
        <v>55</v>
      </c>
      <c r="L139" t="s">
        <v>777</v>
      </c>
      <c r="M139">
        <v>32</v>
      </c>
      <c r="N139">
        <v>4</v>
      </c>
      <c r="O139">
        <v>40</v>
      </c>
      <c r="P139">
        <v>574</v>
      </c>
      <c r="Q139">
        <v>1136</v>
      </c>
      <c r="R139" s="365">
        <v>2.9207561000000001E-3</v>
      </c>
    </row>
    <row r="140" spans="1:18" x14ac:dyDescent="0.35">
      <c r="A140">
        <v>20660</v>
      </c>
      <c r="B140" t="s">
        <v>780</v>
      </c>
      <c r="C140" t="str">
        <f t="shared" si="2"/>
        <v>Banyule</v>
      </c>
      <c r="D140" t="e">
        <f>VLOOKUP(C140,'7. Regional NSW LGAs'!$B$1:$E$93,4,FALSE)</f>
        <v>#N/A</v>
      </c>
      <c r="E140" s="364">
        <v>121865</v>
      </c>
      <c r="F140">
        <v>1055</v>
      </c>
      <c r="H140">
        <v>486</v>
      </c>
      <c r="I140">
        <v>9</v>
      </c>
      <c r="J140">
        <v>90</v>
      </c>
      <c r="L140" t="s">
        <v>777</v>
      </c>
      <c r="M140">
        <v>67</v>
      </c>
      <c r="N140">
        <v>9</v>
      </c>
      <c r="O140">
        <v>83</v>
      </c>
      <c r="P140">
        <v>798</v>
      </c>
      <c r="Q140">
        <v>1184</v>
      </c>
      <c r="R140" s="365">
        <v>2.2648011999999999E-3</v>
      </c>
    </row>
    <row r="141" spans="1:18" x14ac:dyDescent="0.35">
      <c r="A141">
        <v>20740</v>
      </c>
      <c r="B141" t="s">
        <v>781</v>
      </c>
      <c r="C141" t="str">
        <f t="shared" si="2"/>
        <v>Bass</v>
      </c>
      <c r="D141" t="e">
        <f>VLOOKUP(C141,'7. Regional NSW LGAs'!$B$1:$E$93,4,FALSE)</f>
        <v>#N/A</v>
      </c>
      <c r="E141" s="364">
        <v>32804</v>
      </c>
      <c r="F141">
        <v>945</v>
      </c>
      <c r="H141">
        <v>214</v>
      </c>
      <c r="I141">
        <v>4</v>
      </c>
      <c r="J141">
        <v>40</v>
      </c>
      <c r="L141" t="s">
        <v>777</v>
      </c>
      <c r="M141">
        <v>21</v>
      </c>
      <c r="N141">
        <v>3</v>
      </c>
      <c r="O141">
        <v>26</v>
      </c>
      <c r="P141">
        <v>730</v>
      </c>
      <c r="Q141">
        <v>1062</v>
      </c>
      <c r="R141" s="365">
        <v>0</v>
      </c>
    </row>
    <row r="142" spans="1:18" x14ac:dyDescent="0.35">
      <c r="A142">
        <v>20830</v>
      </c>
      <c r="B142" t="s">
        <v>782</v>
      </c>
      <c r="C142" t="str">
        <f t="shared" si="2"/>
        <v>Baw</v>
      </c>
      <c r="D142" t="e">
        <f>VLOOKUP(C142,'7. Regional NSW LGAs'!$B$1:$E$93,4,FALSE)</f>
        <v>#N/A</v>
      </c>
      <c r="E142" s="364">
        <v>48479</v>
      </c>
      <c r="F142">
        <v>976</v>
      </c>
      <c r="H142">
        <v>336</v>
      </c>
      <c r="I142">
        <v>7</v>
      </c>
      <c r="J142">
        <v>62</v>
      </c>
      <c r="L142" t="s">
        <v>777</v>
      </c>
      <c r="M142">
        <v>40</v>
      </c>
      <c r="N142">
        <v>5</v>
      </c>
      <c r="O142">
        <v>50</v>
      </c>
      <c r="P142">
        <v>801</v>
      </c>
      <c r="Q142">
        <v>1084</v>
      </c>
      <c r="R142" s="365">
        <v>3.7129479999999999E-4</v>
      </c>
    </row>
    <row r="143" spans="1:18" x14ac:dyDescent="0.35">
      <c r="A143">
        <v>20910</v>
      </c>
      <c r="B143" t="s">
        <v>783</v>
      </c>
      <c r="C143" t="str">
        <f t="shared" si="2"/>
        <v>Bayside</v>
      </c>
      <c r="D143" t="e">
        <f>VLOOKUP(C143,'7. Regional NSW LGAs'!$B$1:$E$93,4,FALSE)</f>
        <v>#N/A</v>
      </c>
      <c r="E143" s="364">
        <v>97087</v>
      </c>
      <c r="F143">
        <v>1125</v>
      </c>
      <c r="H143">
        <v>529</v>
      </c>
      <c r="I143">
        <v>10</v>
      </c>
      <c r="J143">
        <v>98</v>
      </c>
      <c r="L143" t="s">
        <v>777</v>
      </c>
      <c r="M143">
        <v>79</v>
      </c>
      <c r="N143">
        <v>10</v>
      </c>
      <c r="O143">
        <v>98</v>
      </c>
      <c r="P143">
        <v>857</v>
      </c>
      <c r="Q143">
        <v>1189</v>
      </c>
      <c r="R143" s="365">
        <v>0</v>
      </c>
    </row>
    <row r="144" spans="1:18" x14ac:dyDescent="0.35">
      <c r="A144">
        <v>21010</v>
      </c>
      <c r="B144" t="s">
        <v>784</v>
      </c>
      <c r="C144" t="str">
        <f t="shared" si="2"/>
        <v>Benalla</v>
      </c>
      <c r="D144" t="e">
        <f>VLOOKUP(C144,'7. Regional NSW LGAs'!$B$1:$E$93,4,FALSE)</f>
        <v>#N/A</v>
      </c>
      <c r="E144" s="364">
        <v>13861</v>
      </c>
      <c r="F144">
        <v>936</v>
      </c>
      <c r="H144">
        <v>175</v>
      </c>
      <c r="I144">
        <v>4</v>
      </c>
      <c r="J144">
        <v>33</v>
      </c>
      <c r="L144" t="s">
        <v>777</v>
      </c>
      <c r="M144">
        <v>15</v>
      </c>
      <c r="N144">
        <v>2</v>
      </c>
      <c r="O144">
        <v>19</v>
      </c>
      <c r="P144">
        <v>656</v>
      </c>
      <c r="Q144">
        <v>1058</v>
      </c>
      <c r="R144" s="365">
        <v>0</v>
      </c>
    </row>
    <row r="145" spans="1:18" x14ac:dyDescent="0.35">
      <c r="A145">
        <v>21110</v>
      </c>
      <c r="B145" t="s">
        <v>785</v>
      </c>
      <c r="C145" t="str">
        <f t="shared" si="2"/>
        <v>Boroondara</v>
      </c>
      <c r="D145" t="e">
        <f>VLOOKUP(C145,'7. Regional NSW LGAs'!$B$1:$E$93,4,FALSE)</f>
        <v>#N/A</v>
      </c>
      <c r="E145" s="364">
        <v>167231</v>
      </c>
      <c r="F145">
        <v>1128</v>
      </c>
      <c r="H145">
        <v>530</v>
      </c>
      <c r="I145">
        <v>10</v>
      </c>
      <c r="J145">
        <v>98</v>
      </c>
      <c r="L145" t="s">
        <v>777</v>
      </c>
      <c r="M145">
        <v>80</v>
      </c>
      <c r="N145">
        <v>10</v>
      </c>
      <c r="O145">
        <v>99</v>
      </c>
      <c r="P145">
        <v>1007</v>
      </c>
      <c r="Q145">
        <v>1211</v>
      </c>
      <c r="R145" s="365">
        <v>0</v>
      </c>
    </row>
    <row r="146" spans="1:18" x14ac:dyDescent="0.35">
      <c r="A146">
        <v>21180</v>
      </c>
      <c r="B146" t="s">
        <v>786</v>
      </c>
      <c r="C146" t="str">
        <f t="shared" si="2"/>
        <v>Brimbank</v>
      </c>
      <c r="D146" t="e">
        <f>VLOOKUP(C146,'7. Regional NSW LGAs'!$B$1:$E$93,4,FALSE)</f>
        <v>#N/A</v>
      </c>
      <c r="E146" s="364">
        <v>194319</v>
      </c>
      <c r="F146">
        <v>930</v>
      </c>
      <c r="H146">
        <v>144</v>
      </c>
      <c r="I146">
        <v>3</v>
      </c>
      <c r="J146">
        <v>27</v>
      </c>
      <c r="L146" t="s">
        <v>777</v>
      </c>
      <c r="M146">
        <v>7</v>
      </c>
      <c r="N146">
        <v>1</v>
      </c>
      <c r="O146">
        <v>9</v>
      </c>
      <c r="P146">
        <v>756</v>
      </c>
      <c r="Q146">
        <v>1138</v>
      </c>
      <c r="R146" s="365">
        <v>4.0140180000000002E-4</v>
      </c>
    </row>
    <row r="147" spans="1:18" x14ac:dyDescent="0.35">
      <c r="A147">
        <v>21270</v>
      </c>
      <c r="B147" t="s">
        <v>787</v>
      </c>
      <c r="C147" t="str">
        <f t="shared" si="2"/>
        <v>Buloke</v>
      </c>
      <c r="D147" t="e">
        <f>VLOOKUP(C147,'7. Regional NSW LGAs'!$B$1:$E$93,4,FALSE)</f>
        <v>#N/A</v>
      </c>
      <c r="E147" s="364">
        <v>6201</v>
      </c>
      <c r="F147">
        <v>949</v>
      </c>
      <c r="H147">
        <v>236</v>
      </c>
      <c r="I147">
        <v>5</v>
      </c>
      <c r="J147">
        <v>44</v>
      </c>
      <c r="L147" t="s">
        <v>777</v>
      </c>
      <c r="M147">
        <v>23</v>
      </c>
      <c r="N147">
        <v>3</v>
      </c>
      <c r="O147">
        <v>29</v>
      </c>
      <c r="P147">
        <v>868</v>
      </c>
      <c r="Q147">
        <v>1038</v>
      </c>
      <c r="R147" s="365">
        <v>0</v>
      </c>
    </row>
    <row r="148" spans="1:18" x14ac:dyDescent="0.35">
      <c r="A148">
        <v>21370</v>
      </c>
      <c r="B148" t="s">
        <v>788</v>
      </c>
      <c r="C148" t="str">
        <f t="shared" si="2"/>
        <v>Campaspe</v>
      </c>
      <c r="D148" t="e">
        <f>VLOOKUP(C148,'7. Regional NSW LGAs'!$B$1:$E$93,4,FALSE)</f>
        <v>#N/A</v>
      </c>
      <c r="E148" s="364">
        <v>37061</v>
      </c>
      <c r="F148">
        <v>943</v>
      </c>
      <c r="H148">
        <v>205</v>
      </c>
      <c r="I148">
        <v>4</v>
      </c>
      <c r="J148">
        <v>38</v>
      </c>
      <c r="L148" t="s">
        <v>777</v>
      </c>
      <c r="M148">
        <v>20</v>
      </c>
      <c r="N148">
        <v>3</v>
      </c>
      <c r="O148">
        <v>25</v>
      </c>
      <c r="P148">
        <v>750</v>
      </c>
      <c r="Q148">
        <v>1056</v>
      </c>
      <c r="R148" s="365">
        <v>2.158603E-4</v>
      </c>
    </row>
    <row r="149" spans="1:18" x14ac:dyDescent="0.35">
      <c r="A149">
        <v>21450</v>
      </c>
      <c r="B149" t="s">
        <v>789</v>
      </c>
      <c r="C149" t="str">
        <f t="shared" si="2"/>
        <v>Cardinia</v>
      </c>
      <c r="D149" t="e">
        <f>VLOOKUP(C149,'7. Regional NSW LGAs'!$B$1:$E$93,4,FALSE)</f>
        <v>#N/A</v>
      </c>
      <c r="E149" s="364">
        <v>94128</v>
      </c>
      <c r="F149">
        <v>996</v>
      </c>
      <c r="H149">
        <v>407</v>
      </c>
      <c r="I149">
        <v>8</v>
      </c>
      <c r="J149">
        <v>75</v>
      </c>
      <c r="L149" t="s">
        <v>777</v>
      </c>
      <c r="M149">
        <v>52</v>
      </c>
      <c r="N149">
        <v>7</v>
      </c>
      <c r="O149">
        <v>65</v>
      </c>
      <c r="P149">
        <v>818</v>
      </c>
      <c r="Q149">
        <v>1122</v>
      </c>
      <c r="R149" s="365">
        <v>4.0370560000000001E-4</v>
      </c>
    </row>
    <row r="150" spans="1:18" x14ac:dyDescent="0.35">
      <c r="A150">
        <v>21610</v>
      </c>
      <c r="B150" t="s">
        <v>790</v>
      </c>
      <c r="C150" t="str">
        <f t="shared" si="2"/>
        <v>Casey</v>
      </c>
      <c r="D150" t="e">
        <f>VLOOKUP(C150,'7. Regional NSW LGAs'!$B$1:$E$93,4,FALSE)</f>
        <v>#N/A</v>
      </c>
      <c r="E150" s="364">
        <v>299301</v>
      </c>
      <c r="F150">
        <v>991</v>
      </c>
      <c r="H150">
        <v>395</v>
      </c>
      <c r="I150">
        <v>8</v>
      </c>
      <c r="J150">
        <v>73</v>
      </c>
      <c r="L150" t="s">
        <v>777</v>
      </c>
      <c r="M150">
        <v>50</v>
      </c>
      <c r="N150">
        <v>7</v>
      </c>
      <c r="O150">
        <v>62</v>
      </c>
      <c r="P150">
        <v>775</v>
      </c>
      <c r="Q150">
        <v>1148</v>
      </c>
      <c r="R150" s="365">
        <v>1.6104189000000001E-3</v>
      </c>
    </row>
    <row r="151" spans="1:18" x14ac:dyDescent="0.35">
      <c r="A151">
        <v>21670</v>
      </c>
      <c r="B151" t="s">
        <v>791</v>
      </c>
      <c r="C151" t="str">
        <f t="shared" si="2"/>
        <v>Central</v>
      </c>
      <c r="D151" t="str">
        <f>VLOOKUP(C151,'7. Regional NSW LGAs'!$B$1:$E$93,4,FALSE)</f>
        <v>Central Darling Shire Council</v>
      </c>
      <c r="E151" s="364">
        <v>12995</v>
      </c>
      <c r="F151">
        <v>870</v>
      </c>
      <c r="H151">
        <v>46</v>
      </c>
      <c r="I151">
        <v>1</v>
      </c>
      <c r="J151">
        <v>9</v>
      </c>
      <c r="L151" t="s">
        <v>777</v>
      </c>
      <c r="M151">
        <v>1</v>
      </c>
      <c r="N151">
        <v>1</v>
      </c>
      <c r="O151">
        <v>2</v>
      </c>
      <c r="P151">
        <v>631</v>
      </c>
      <c r="Q151">
        <v>989</v>
      </c>
      <c r="R151" s="365">
        <v>0</v>
      </c>
    </row>
    <row r="152" spans="1:18" x14ac:dyDescent="0.35">
      <c r="A152">
        <v>21750</v>
      </c>
      <c r="B152" t="s">
        <v>792</v>
      </c>
      <c r="C152" t="str">
        <f t="shared" si="2"/>
        <v>Colac-Otway</v>
      </c>
      <c r="D152" t="e">
        <f>VLOOKUP(C152,'7. Regional NSW LGAs'!$B$1:$E$93,4,FALSE)</f>
        <v>#N/A</v>
      </c>
      <c r="E152" s="364">
        <v>20972</v>
      </c>
      <c r="F152">
        <v>939</v>
      </c>
      <c r="H152">
        <v>191</v>
      </c>
      <c r="I152">
        <v>4</v>
      </c>
      <c r="J152">
        <v>36</v>
      </c>
      <c r="L152" t="s">
        <v>777</v>
      </c>
      <c r="M152">
        <v>19</v>
      </c>
      <c r="N152">
        <v>3</v>
      </c>
      <c r="O152">
        <v>24</v>
      </c>
      <c r="P152">
        <v>715</v>
      </c>
      <c r="Q152">
        <v>1076</v>
      </c>
      <c r="R152" s="365">
        <v>0</v>
      </c>
    </row>
    <row r="153" spans="1:18" x14ac:dyDescent="0.35">
      <c r="A153">
        <v>21830</v>
      </c>
      <c r="B153" t="s">
        <v>793</v>
      </c>
      <c r="C153" t="str">
        <f t="shared" si="2"/>
        <v>Corangamite</v>
      </c>
      <c r="D153" t="e">
        <f>VLOOKUP(C153,'7. Regional NSW LGAs'!$B$1:$E$93,4,FALSE)</f>
        <v>#N/A</v>
      </c>
      <c r="E153" s="364">
        <v>16051</v>
      </c>
      <c r="F153">
        <v>959</v>
      </c>
      <c r="H153">
        <v>269</v>
      </c>
      <c r="I153">
        <v>5</v>
      </c>
      <c r="J153">
        <v>50</v>
      </c>
      <c r="L153" t="s">
        <v>777</v>
      </c>
      <c r="M153">
        <v>28</v>
      </c>
      <c r="N153">
        <v>4</v>
      </c>
      <c r="O153">
        <v>35</v>
      </c>
      <c r="P153">
        <v>788</v>
      </c>
      <c r="Q153">
        <v>1054</v>
      </c>
      <c r="R153" s="365">
        <v>0</v>
      </c>
    </row>
    <row r="154" spans="1:18" x14ac:dyDescent="0.35">
      <c r="A154">
        <v>21890</v>
      </c>
      <c r="B154" t="s">
        <v>794</v>
      </c>
      <c r="C154" t="str">
        <f t="shared" si="2"/>
        <v>Darebin</v>
      </c>
      <c r="D154" t="e">
        <f>VLOOKUP(C154,'7. Regional NSW LGAs'!$B$1:$E$93,4,FALSE)</f>
        <v>#N/A</v>
      </c>
      <c r="E154" s="364">
        <v>146719</v>
      </c>
      <c r="F154">
        <v>1020</v>
      </c>
      <c r="H154">
        <v>449</v>
      </c>
      <c r="I154">
        <v>9</v>
      </c>
      <c r="J154">
        <v>83</v>
      </c>
      <c r="L154" t="s">
        <v>777</v>
      </c>
      <c r="M154">
        <v>60</v>
      </c>
      <c r="N154">
        <v>8</v>
      </c>
      <c r="O154">
        <v>75</v>
      </c>
      <c r="P154">
        <v>781</v>
      </c>
      <c r="Q154">
        <v>1201</v>
      </c>
      <c r="R154" s="365">
        <v>8.7105282999999992E-3</v>
      </c>
    </row>
    <row r="155" spans="1:18" x14ac:dyDescent="0.35">
      <c r="A155">
        <v>22110</v>
      </c>
      <c r="B155" t="s">
        <v>795</v>
      </c>
      <c r="C155" t="str">
        <f t="shared" si="2"/>
        <v>East</v>
      </c>
      <c r="D155" t="e">
        <f>VLOOKUP(C155,'7. Regional NSW LGAs'!$B$1:$E$93,4,FALSE)</f>
        <v>#N/A</v>
      </c>
      <c r="E155" s="364">
        <v>45040</v>
      </c>
      <c r="F155">
        <v>937</v>
      </c>
      <c r="H155">
        <v>179</v>
      </c>
      <c r="I155">
        <v>4</v>
      </c>
      <c r="J155">
        <v>33</v>
      </c>
      <c r="L155" t="s">
        <v>777</v>
      </c>
      <c r="M155">
        <v>16</v>
      </c>
      <c r="N155">
        <v>2</v>
      </c>
      <c r="O155">
        <v>20</v>
      </c>
      <c r="P155">
        <v>646</v>
      </c>
      <c r="Q155">
        <v>1050</v>
      </c>
      <c r="R155" s="365">
        <v>5.1065720000000004E-4</v>
      </c>
    </row>
    <row r="156" spans="1:18" x14ac:dyDescent="0.35">
      <c r="A156">
        <v>22170</v>
      </c>
      <c r="B156" t="s">
        <v>796</v>
      </c>
      <c r="C156" t="str">
        <f t="shared" si="2"/>
        <v>Frankston</v>
      </c>
      <c r="D156" t="e">
        <f>VLOOKUP(C156,'7. Regional NSW LGAs'!$B$1:$E$93,4,FALSE)</f>
        <v>#N/A</v>
      </c>
      <c r="E156" s="364">
        <v>134143</v>
      </c>
      <c r="F156">
        <v>981</v>
      </c>
      <c r="H156">
        <v>360</v>
      </c>
      <c r="I156">
        <v>7</v>
      </c>
      <c r="J156">
        <v>67</v>
      </c>
      <c r="L156" t="s">
        <v>777</v>
      </c>
      <c r="M156">
        <v>46</v>
      </c>
      <c r="N156">
        <v>6</v>
      </c>
      <c r="O156">
        <v>57</v>
      </c>
      <c r="P156">
        <v>770</v>
      </c>
      <c r="Q156">
        <v>1161</v>
      </c>
      <c r="R156" s="365">
        <v>6.5452538999999999E-3</v>
      </c>
    </row>
    <row r="157" spans="1:18" x14ac:dyDescent="0.35">
      <c r="A157">
        <v>22250</v>
      </c>
      <c r="B157" t="s">
        <v>797</v>
      </c>
      <c r="C157" t="str">
        <f t="shared" si="2"/>
        <v>Gannawarra</v>
      </c>
      <c r="D157" t="e">
        <f>VLOOKUP(C157,'7. Regional NSW LGAs'!$B$1:$E$93,4,FALSE)</f>
        <v>#N/A</v>
      </c>
      <c r="E157" s="364">
        <v>10549</v>
      </c>
      <c r="F157">
        <v>934</v>
      </c>
      <c r="H157">
        <v>166</v>
      </c>
      <c r="I157">
        <v>4</v>
      </c>
      <c r="J157">
        <v>31</v>
      </c>
      <c r="L157" t="s">
        <v>777</v>
      </c>
      <c r="M157">
        <v>13</v>
      </c>
      <c r="N157">
        <v>2</v>
      </c>
      <c r="O157">
        <v>17</v>
      </c>
      <c r="P157">
        <v>787</v>
      </c>
      <c r="Q157">
        <v>1069</v>
      </c>
      <c r="R157" s="365">
        <v>0</v>
      </c>
    </row>
    <row r="158" spans="1:18" x14ac:dyDescent="0.35">
      <c r="A158">
        <v>22310</v>
      </c>
      <c r="B158" t="s">
        <v>798</v>
      </c>
      <c r="C158" t="str">
        <f t="shared" si="2"/>
        <v>Glen</v>
      </c>
      <c r="D158" t="e">
        <f>VLOOKUP(C158,'7. Regional NSW LGAs'!$B$1:$E$93,4,FALSE)</f>
        <v>#N/A</v>
      </c>
      <c r="E158" s="364">
        <v>140875</v>
      </c>
      <c r="F158">
        <v>1092</v>
      </c>
      <c r="H158">
        <v>513</v>
      </c>
      <c r="I158">
        <v>10</v>
      </c>
      <c r="J158">
        <v>95</v>
      </c>
      <c r="L158" t="s">
        <v>777</v>
      </c>
      <c r="M158">
        <v>75</v>
      </c>
      <c r="N158">
        <v>10</v>
      </c>
      <c r="O158">
        <v>93</v>
      </c>
      <c r="P158">
        <v>883</v>
      </c>
      <c r="Q158">
        <v>1196</v>
      </c>
      <c r="R158" s="365">
        <v>0</v>
      </c>
    </row>
    <row r="159" spans="1:18" x14ac:dyDescent="0.35">
      <c r="A159">
        <v>22410</v>
      </c>
      <c r="B159" t="s">
        <v>799</v>
      </c>
      <c r="C159" t="str">
        <f t="shared" si="2"/>
        <v>Glenelg</v>
      </c>
      <c r="D159" t="e">
        <f>VLOOKUP(C159,'7. Regional NSW LGAs'!$B$1:$E$93,4,FALSE)</f>
        <v>#N/A</v>
      </c>
      <c r="E159" s="364">
        <v>19557</v>
      </c>
      <c r="F159">
        <v>925</v>
      </c>
      <c r="H159">
        <v>129</v>
      </c>
      <c r="I159">
        <v>3</v>
      </c>
      <c r="J159">
        <v>24</v>
      </c>
      <c r="L159" t="s">
        <v>777</v>
      </c>
      <c r="M159">
        <v>6</v>
      </c>
      <c r="N159">
        <v>1</v>
      </c>
      <c r="O159">
        <v>8</v>
      </c>
      <c r="P159">
        <v>759</v>
      </c>
      <c r="Q159">
        <v>1088</v>
      </c>
      <c r="R159" s="365">
        <v>0</v>
      </c>
    </row>
    <row r="160" spans="1:18" x14ac:dyDescent="0.35">
      <c r="A160">
        <v>22490</v>
      </c>
      <c r="B160" t="s">
        <v>800</v>
      </c>
      <c r="C160" t="str">
        <f t="shared" si="2"/>
        <v>Golden</v>
      </c>
      <c r="D160" t="e">
        <f>VLOOKUP(C160,'7. Regional NSW LGAs'!$B$1:$E$93,4,FALSE)</f>
        <v>#N/A</v>
      </c>
      <c r="E160" s="364">
        <v>21688</v>
      </c>
      <c r="F160">
        <v>1004</v>
      </c>
      <c r="H160">
        <v>420</v>
      </c>
      <c r="I160">
        <v>8</v>
      </c>
      <c r="J160">
        <v>78</v>
      </c>
      <c r="L160" t="s">
        <v>777</v>
      </c>
      <c r="M160">
        <v>55</v>
      </c>
      <c r="N160">
        <v>7</v>
      </c>
      <c r="O160">
        <v>68</v>
      </c>
      <c r="P160">
        <v>891</v>
      </c>
      <c r="Q160">
        <v>1107</v>
      </c>
      <c r="R160" s="365">
        <v>0</v>
      </c>
    </row>
    <row r="161" spans="1:18" x14ac:dyDescent="0.35">
      <c r="A161">
        <v>22620</v>
      </c>
      <c r="B161" t="s">
        <v>801</v>
      </c>
      <c r="C161" t="str">
        <f t="shared" si="2"/>
        <v>Greater</v>
      </c>
      <c r="D161" t="str">
        <f>VLOOKUP(C161,'7. Regional NSW LGAs'!$B$1:$E$93,4,FALSE)</f>
        <v>Greater Hume Shire Council</v>
      </c>
      <c r="E161" s="364">
        <v>110477</v>
      </c>
      <c r="F161">
        <v>961</v>
      </c>
      <c r="H161">
        <v>283</v>
      </c>
      <c r="I161">
        <v>6</v>
      </c>
      <c r="J161">
        <v>52</v>
      </c>
      <c r="L161" t="s">
        <v>777</v>
      </c>
      <c r="M161">
        <v>30</v>
      </c>
      <c r="N161">
        <v>4</v>
      </c>
      <c r="O161">
        <v>38</v>
      </c>
      <c r="P161">
        <v>604</v>
      </c>
      <c r="Q161">
        <v>1115</v>
      </c>
      <c r="R161" s="365">
        <v>3.4396300000000003E-4</v>
      </c>
    </row>
    <row r="162" spans="1:18" x14ac:dyDescent="0.35">
      <c r="A162">
        <v>22670</v>
      </c>
      <c r="B162" t="s">
        <v>802</v>
      </c>
      <c r="C162" t="str">
        <f t="shared" si="2"/>
        <v>Greater</v>
      </c>
      <c r="D162" t="str">
        <f>VLOOKUP(C162,'7. Regional NSW LGAs'!$B$1:$E$93,4,FALSE)</f>
        <v>Greater Hume Shire Council</v>
      </c>
      <c r="E162" s="364">
        <v>152050</v>
      </c>
      <c r="F162">
        <v>915</v>
      </c>
      <c r="H162">
        <v>107</v>
      </c>
      <c r="I162">
        <v>2</v>
      </c>
      <c r="J162">
        <v>20</v>
      </c>
      <c r="L162" t="s">
        <v>777</v>
      </c>
      <c r="M162">
        <v>2</v>
      </c>
      <c r="N162">
        <v>1</v>
      </c>
      <c r="O162">
        <v>3</v>
      </c>
      <c r="P162">
        <v>754</v>
      </c>
      <c r="Q162">
        <v>1131</v>
      </c>
      <c r="R162" s="365">
        <v>1.7296942E-3</v>
      </c>
    </row>
    <row r="163" spans="1:18" x14ac:dyDescent="0.35">
      <c r="A163">
        <v>22750</v>
      </c>
      <c r="B163" t="s">
        <v>803</v>
      </c>
      <c r="C163" t="str">
        <f t="shared" si="2"/>
        <v>Greater</v>
      </c>
      <c r="D163" t="str">
        <f>VLOOKUP(C163,'7. Regional NSW LGAs'!$B$1:$E$93,4,FALSE)</f>
        <v>Greater Hume Shire Council</v>
      </c>
      <c r="E163" s="364">
        <v>233429</v>
      </c>
      <c r="F163">
        <v>980</v>
      </c>
      <c r="H163">
        <v>354</v>
      </c>
      <c r="I163">
        <v>7</v>
      </c>
      <c r="J163">
        <v>65</v>
      </c>
      <c r="L163" t="s">
        <v>777</v>
      </c>
      <c r="M163">
        <v>44</v>
      </c>
      <c r="N163">
        <v>6</v>
      </c>
      <c r="O163">
        <v>55</v>
      </c>
      <c r="P163">
        <v>658</v>
      </c>
      <c r="Q163">
        <v>1154</v>
      </c>
      <c r="R163" s="365">
        <v>8.5165082E-3</v>
      </c>
    </row>
    <row r="164" spans="1:18" x14ac:dyDescent="0.35">
      <c r="A164">
        <v>22830</v>
      </c>
      <c r="B164" t="s">
        <v>804</v>
      </c>
      <c r="C164" t="str">
        <f t="shared" si="2"/>
        <v>Greater</v>
      </c>
      <c r="D164" t="str">
        <f>VLOOKUP(C164,'7. Regional NSW LGAs'!$B$1:$E$93,4,FALSE)</f>
        <v>Greater Hume Shire Council</v>
      </c>
      <c r="E164" s="364">
        <v>63837</v>
      </c>
      <c r="F164">
        <v>937</v>
      </c>
      <c r="H164">
        <v>181</v>
      </c>
      <c r="I164">
        <v>4</v>
      </c>
      <c r="J164">
        <v>34</v>
      </c>
      <c r="L164" t="s">
        <v>777</v>
      </c>
      <c r="M164">
        <v>18</v>
      </c>
      <c r="N164">
        <v>3</v>
      </c>
      <c r="O164">
        <v>23</v>
      </c>
      <c r="P164">
        <v>690</v>
      </c>
      <c r="Q164">
        <v>1105</v>
      </c>
      <c r="R164" s="365">
        <v>2.6630319999999997E-4</v>
      </c>
    </row>
    <row r="165" spans="1:18" x14ac:dyDescent="0.35">
      <c r="A165">
        <v>22910</v>
      </c>
      <c r="B165" t="s">
        <v>805</v>
      </c>
      <c r="C165" t="str">
        <f t="shared" si="2"/>
        <v>Hepburn</v>
      </c>
      <c r="D165" t="e">
        <f>VLOOKUP(C165,'7. Regional NSW LGAs'!$B$1:$E$93,4,FALSE)</f>
        <v>#N/A</v>
      </c>
      <c r="E165" s="364">
        <v>15330</v>
      </c>
      <c r="F165">
        <v>979</v>
      </c>
      <c r="H165">
        <v>352</v>
      </c>
      <c r="I165">
        <v>7</v>
      </c>
      <c r="J165">
        <v>65</v>
      </c>
      <c r="L165" t="s">
        <v>777</v>
      </c>
      <c r="M165">
        <v>43</v>
      </c>
      <c r="N165">
        <v>6</v>
      </c>
      <c r="O165">
        <v>54</v>
      </c>
      <c r="P165">
        <v>863</v>
      </c>
      <c r="Q165">
        <v>1059</v>
      </c>
      <c r="R165" s="365">
        <v>0</v>
      </c>
    </row>
    <row r="166" spans="1:18" x14ac:dyDescent="0.35">
      <c r="A166">
        <v>22980</v>
      </c>
      <c r="B166" t="s">
        <v>806</v>
      </c>
      <c r="C166" t="str">
        <f t="shared" si="2"/>
        <v>Hindmarsh</v>
      </c>
      <c r="D166" t="e">
        <f>VLOOKUP(C166,'7. Regional NSW LGAs'!$B$1:$E$93,4,FALSE)</f>
        <v>#N/A</v>
      </c>
      <c r="E166" s="364">
        <v>5721</v>
      </c>
      <c r="F166">
        <v>931</v>
      </c>
      <c r="H166">
        <v>150</v>
      </c>
      <c r="I166">
        <v>3</v>
      </c>
      <c r="J166">
        <v>28</v>
      </c>
      <c r="L166" t="s">
        <v>777</v>
      </c>
      <c r="M166">
        <v>10</v>
      </c>
      <c r="N166">
        <v>2</v>
      </c>
      <c r="O166">
        <v>13</v>
      </c>
      <c r="P166">
        <v>799</v>
      </c>
      <c r="Q166">
        <v>1044</v>
      </c>
      <c r="R166" s="365">
        <v>8.7397310000000004E-4</v>
      </c>
    </row>
    <row r="167" spans="1:18" x14ac:dyDescent="0.35">
      <c r="A167">
        <v>23110</v>
      </c>
      <c r="B167" t="s">
        <v>807</v>
      </c>
      <c r="C167" t="str">
        <f t="shared" si="2"/>
        <v>Hobsons</v>
      </c>
      <c r="D167" t="e">
        <f>VLOOKUP(C167,'7. Regional NSW LGAs'!$B$1:$E$93,4,FALSE)</f>
        <v>#N/A</v>
      </c>
      <c r="E167" s="364">
        <v>88778</v>
      </c>
      <c r="F167">
        <v>1020</v>
      </c>
      <c r="H167">
        <v>448</v>
      </c>
      <c r="I167">
        <v>9</v>
      </c>
      <c r="J167">
        <v>83</v>
      </c>
      <c r="L167" t="s">
        <v>777</v>
      </c>
      <c r="M167">
        <v>59</v>
      </c>
      <c r="N167">
        <v>8</v>
      </c>
      <c r="O167">
        <v>73</v>
      </c>
      <c r="P167">
        <v>748</v>
      </c>
      <c r="Q167">
        <v>1169</v>
      </c>
      <c r="R167" s="365">
        <v>5.1814639999999996E-4</v>
      </c>
    </row>
    <row r="168" spans="1:18" x14ac:dyDescent="0.35">
      <c r="A168">
        <v>23190</v>
      </c>
      <c r="B168" t="s">
        <v>808</v>
      </c>
      <c r="C168" t="str">
        <f t="shared" si="2"/>
        <v>Horsham</v>
      </c>
      <c r="D168" t="e">
        <f>VLOOKUP(C168,'7. Regional NSW LGAs'!$B$1:$E$93,4,FALSE)</f>
        <v>#N/A</v>
      </c>
      <c r="E168" s="364">
        <v>19642</v>
      </c>
      <c r="F168">
        <v>958</v>
      </c>
      <c r="H168">
        <v>266</v>
      </c>
      <c r="I168">
        <v>5</v>
      </c>
      <c r="J168">
        <v>49</v>
      </c>
      <c r="L168" t="s">
        <v>777</v>
      </c>
      <c r="M168">
        <v>27</v>
      </c>
      <c r="N168">
        <v>4</v>
      </c>
      <c r="O168">
        <v>34</v>
      </c>
      <c r="P168">
        <v>644</v>
      </c>
      <c r="Q168">
        <v>1067</v>
      </c>
      <c r="R168" s="365">
        <v>0</v>
      </c>
    </row>
    <row r="169" spans="1:18" x14ac:dyDescent="0.35">
      <c r="A169">
        <v>23270</v>
      </c>
      <c r="B169" t="s">
        <v>809</v>
      </c>
      <c r="C169" t="str">
        <f t="shared" si="2"/>
        <v>Hume</v>
      </c>
      <c r="D169" t="e">
        <f>VLOOKUP(C169,'7. Regional NSW LGAs'!$B$1:$E$93,4,FALSE)</f>
        <v>#N/A</v>
      </c>
      <c r="E169" s="364">
        <v>197376</v>
      </c>
      <c r="F169">
        <v>947</v>
      </c>
      <c r="H169">
        <v>222</v>
      </c>
      <c r="I169">
        <v>5</v>
      </c>
      <c r="J169">
        <v>41</v>
      </c>
      <c r="L169" t="s">
        <v>777</v>
      </c>
      <c r="M169">
        <v>22</v>
      </c>
      <c r="N169">
        <v>3</v>
      </c>
      <c r="O169">
        <v>28</v>
      </c>
      <c r="P169">
        <v>557</v>
      </c>
      <c r="Q169">
        <v>1131</v>
      </c>
      <c r="R169" s="365">
        <v>4.8638130000000003E-4</v>
      </c>
    </row>
    <row r="170" spans="1:18" x14ac:dyDescent="0.35">
      <c r="A170">
        <v>23350</v>
      </c>
      <c r="B170" t="s">
        <v>810</v>
      </c>
      <c r="C170" t="str">
        <f t="shared" si="2"/>
        <v>Indigo</v>
      </c>
      <c r="D170" t="e">
        <f>VLOOKUP(C170,'7. Regional NSW LGAs'!$B$1:$E$93,4,FALSE)</f>
        <v>#N/A</v>
      </c>
      <c r="E170" s="364">
        <v>15952</v>
      </c>
      <c r="F170">
        <v>995</v>
      </c>
      <c r="H170">
        <v>403</v>
      </c>
      <c r="I170">
        <v>8</v>
      </c>
      <c r="J170">
        <v>74</v>
      </c>
      <c r="L170" t="s">
        <v>777</v>
      </c>
      <c r="M170">
        <v>51</v>
      </c>
      <c r="N170">
        <v>7</v>
      </c>
      <c r="O170">
        <v>63</v>
      </c>
      <c r="P170">
        <v>867</v>
      </c>
      <c r="Q170">
        <v>1083</v>
      </c>
      <c r="R170" s="365">
        <v>0</v>
      </c>
    </row>
    <row r="171" spans="1:18" x14ac:dyDescent="0.35">
      <c r="A171">
        <v>23430</v>
      </c>
      <c r="B171" t="s">
        <v>811</v>
      </c>
      <c r="C171" t="str">
        <f t="shared" si="2"/>
        <v>Kingston</v>
      </c>
      <c r="D171" t="e">
        <f>VLOOKUP(C171,'7. Regional NSW LGAs'!$B$1:$E$93,4,FALSE)</f>
        <v>#N/A</v>
      </c>
      <c r="E171" s="364">
        <v>151389</v>
      </c>
      <c r="F171">
        <v>1042</v>
      </c>
      <c r="H171">
        <v>474</v>
      </c>
      <c r="I171">
        <v>9</v>
      </c>
      <c r="J171">
        <v>87</v>
      </c>
      <c r="L171" t="s">
        <v>777</v>
      </c>
      <c r="M171">
        <v>64</v>
      </c>
      <c r="N171">
        <v>8</v>
      </c>
      <c r="O171">
        <v>80</v>
      </c>
      <c r="P171">
        <v>838</v>
      </c>
      <c r="Q171">
        <v>1161</v>
      </c>
      <c r="R171" s="365">
        <v>2.4110073999999999E-3</v>
      </c>
    </row>
    <row r="172" spans="1:18" x14ac:dyDescent="0.35">
      <c r="A172">
        <v>23670</v>
      </c>
      <c r="B172" t="s">
        <v>812</v>
      </c>
      <c r="C172" t="str">
        <f t="shared" si="2"/>
        <v>Knox</v>
      </c>
      <c r="D172" t="e">
        <f>VLOOKUP(C172,'7. Regional NSW LGAs'!$B$1:$E$93,4,FALSE)</f>
        <v>#N/A</v>
      </c>
      <c r="E172" s="364">
        <v>154110</v>
      </c>
      <c r="F172">
        <v>1032</v>
      </c>
      <c r="H172">
        <v>464</v>
      </c>
      <c r="I172">
        <v>9</v>
      </c>
      <c r="J172">
        <v>86</v>
      </c>
      <c r="L172" t="s">
        <v>777</v>
      </c>
      <c r="M172">
        <v>62</v>
      </c>
      <c r="N172">
        <v>8</v>
      </c>
      <c r="O172">
        <v>77</v>
      </c>
      <c r="P172">
        <v>785</v>
      </c>
      <c r="Q172">
        <v>1147</v>
      </c>
      <c r="R172" s="365">
        <v>5.7491401999999999E-3</v>
      </c>
    </row>
    <row r="173" spans="1:18" x14ac:dyDescent="0.35">
      <c r="A173">
        <v>23810</v>
      </c>
      <c r="B173" t="s">
        <v>813</v>
      </c>
      <c r="C173" t="str">
        <f t="shared" si="2"/>
        <v>Latrobe</v>
      </c>
      <c r="D173" t="e">
        <f>VLOOKUP(C173,'7. Regional NSW LGAs'!$B$1:$E$93,4,FALSE)</f>
        <v>#N/A</v>
      </c>
      <c r="E173" s="364">
        <v>73257</v>
      </c>
      <c r="F173">
        <v>916</v>
      </c>
      <c r="H173">
        <v>112</v>
      </c>
      <c r="I173">
        <v>3</v>
      </c>
      <c r="J173">
        <v>21</v>
      </c>
      <c r="L173" t="s">
        <v>777</v>
      </c>
      <c r="M173">
        <v>3</v>
      </c>
      <c r="N173">
        <v>1</v>
      </c>
      <c r="O173">
        <v>4</v>
      </c>
      <c r="P173">
        <v>578</v>
      </c>
      <c r="Q173">
        <v>1094</v>
      </c>
      <c r="R173" s="365">
        <v>2.7437651E-3</v>
      </c>
    </row>
    <row r="174" spans="1:18" x14ac:dyDescent="0.35">
      <c r="A174">
        <v>23940</v>
      </c>
      <c r="B174" t="s">
        <v>814</v>
      </c>
      <c r="C174" t="str">
        <f t="shared" si="2"/>
        <v>Loddon</v>
      </c>
      <c r="D174" t="e">
        <f>VLOOKUP(C174,'7. Regional NSW LGAs'!$B$1:$E$93,4,FALSE)</f>
        <v>#N/A</v>
      </c>
      <c r="E174" s="364">
        <v>7516</v>
      </c>
      <c r="F174">
        <v>932</v>
      </c>
      <c r="H174">
        <v>154</v>
      </c>
      <c r="I174">
        <v>3</v>
      </c>
      <c r="J174">
        <v>29</v>
      </c>
      <c r="L174" t="s">
        <v>777</v>
      </c>
      <c r="M174">
        <v>12</v>
      </c>
      <c r="N174">
        <v>2</v>
      </c>
      <c r="O174">
        <v>15</v>
      </c>
      <c r="P174">
        <v>823</v>
      </c>
      <c r="Q174">
        <v>1051</v>
      </c>
      <c r="R174" s="365">
        <v>0</v>
      </c>
    </row>
    <row r="175" spans="1:18" x14ac:dyDescent="0.35">
      <c r="A175">
        <v>24130</v>
      </c>
      <c r="B175" t="s">
        <v>815</v>
      </c>
      <c r="C175" t="str">
        <f t="shared" si="2"/>
        <v>Macedon</v>
      </c>
      <c r="D175" t="e">
        <f>VLOOKUP(C175,'7. Regional NSW LGAs'!$B$1:$E$93,4,FALSE)</f>
        <v>#N/A</v>
      </c>
      <c r="E175" s="364">
        <v>46100</v>
      </c>
      <c r="F175">
        <v>1047</v>
      </c>
      <c r="H175">
        <v>481</v>
      </c>
      <c r="I175">
        <v>9</v>
      </c>
      <c r="J175">
        <v>89</v>
      </c>
      <c r="L175" t="s">
        <v>777</v>
      </c>
      <c r="M175">
        <v>66</v>
      </c>
      <c r="N175">
        <v>9</v>
      </c>
      <c r="O175">
        <v>82</v>
      </c>
      <c r="P175">
        <v>845</v>
      </c>
      <c r="Q175">
        <v>1139</v>
      </c>
      <c r="R175" s="365">
        <v>4.5553150000000002E-4</v>
      </c>
    </row>
    <row r="176" spans="1:18" x14ac:dyDescent="0.35">
      <c r="A176">
        <v>24210</v>
      </c>
      <c r="B176" t="s">
        <v>816</v>
      </c>
      <c r="C176" t="str">
        <f t="shared" si="2"/>
        <v>Manningham</v>
      </c>
      <c r="D176" t="e">
        <f>VLOOKUP(C176,'7. Regional NSW LGAs'!$B$1:$E$93,4,FALSE)</f>
        <v>#N/A</v>
      </c>
      <c r="E176" s="364">
        <v>116255</v>
      </c>
      <c r="F176">
        <v>1076</v>
      </c>
      <c r="H176">
        <v>503</v>
      </c>
      <c r="I176">
        <v>10</v>
      </c>
      <c r="J176">
        <v>93</v>
      </c>
      <c r="L176" t="s">
        <v>777</v>
      </c>
      <c r="M176">
        <v>73</v>
      </c>
      <c r="N176">
        <v>10</v>
      </c>
      <c r="O176">
        <v>91</v>
      </c>
      <c r="P176">
        <v>981</v>
      </c>
      <c r="Q176">
        <v>1192</v>
      </c>
      <c r="R176" s="365">
        <v>5.1610699999999997E-5</v>
      </c>
    </row>
    <row r="177" spans="1:18" x14ac:dyDescent="0.35">
      <c r="A177">
        <v>24250</v>
      </c>
      <c r="B177" t="s">
        <v>817</v>
      </c>
      <c r="C177" t="str">
        <f t="shared" si="2"/>
        <v>Mansfield</v>
      </c>
      <c r="D177" t="e">
        <f>VLOOKUP(C177,'7. Regional NSW LGAs'!$B$1:$E$93,4,FALSE)</f>
        <v>#N/A</v>
      </c>
      <c r="E177" s="364">
        <v>8584</v>
      </c>
      <c r="F177">
        <v>986</v>
      </c>
      <c r="H177">
        <v>377</v>
      </c>
      <c r="I177">
        <v>7</v>
      </c>
      <c r="J177">
        <v>70</v>
      </c>
      <c r="L177" t="s">
        <v>777</v>
      </c>
      <c r="M177">
        <v>48</v>
      </c>
      <c r="N177">
        <v>6</v>
      </c>
      <c r="O177">
        <v>60</v>
      </c>
      <c r="P177">
        <v>911</v>
      </c>
      <c r="Q177">
        <v>1089</v>
      </c>
      <c r="R177" s="365">
        <v>4.6598320000000001E-4</v>
      </c>
    </row>
    <row r="178" spans="1:18" x14ac:dyDescent="0.35">
      <c r="A178">
        <v>24330</v>
      </c>
      <c r="B178" t="s">
        <v>818</v>
      </c>
      <c r="C178" t="str">
        <f t="shared" si="2"/>
        <v>Maribyrnong</v>
      </c>
      <c r="D178" t="e">
        <f>VLOOKUP(C178,'7. Regional NSW LGAs'!$B$1:$E$93,4,FALSE)</f>
        <v>#N/A</v>
      </c>
      <c r="E178" s="364">
        <v>82288</v>
      </c>
      <c r="F178">
        <v>1019</v>
      </c>
      <c r="H178">
        <v>447</v>
      </c>
      <c r="I178">
        <v>9</v>
      </c>
      <c r="J178">
        <v>83</v>
      </c>
      <c r="L178" t="s">
        <v>777</v>
      </c>
      <c r="M178">
        <v>58</v>
      </c>
      <c r="N178">
        <v>8</v>
      </c>
      <c r="O178">
        <v>72</v>
      </c>
      <c r="P178">
        <v>783</v>
      </c>
      <c r="Q178">
        <v>1159</v>
      </c>
      <c r="R178" s="365">
        <v>2.3089639999999999E-4</v>
      </c>
    </row>
    <row r="179" spans="1:18" x14ac:dyDescent="0.35">
      <c r="A179">
        <v>24410</v>
      </c>
      <c r="B179" t="s">
        <v>819</v>
      </c>
      <c r="C179" t="str">
        <f t="shared" si="2"/>
        <v>Maroondah</v>
      </c>
      <c r="D179" t="e">
        <f>VLOOKUP(C179,'7. Regional NSW LGAs'!$B$1:$E$93,4,FALSE)</f>
        <v>#N/A</v>
      </c>
      <c r="E179" s="364">
        <v>110376</v>
      </c>
      <c r="F179">
        <v>1034</v>
      </c>
      <c r="H179">
        <v>467</v>
      </c>
      <c r="I179">
        <v>9</v>
      </c>
      <c r="J179">
        <v>86</v>
      </c>
      <c r="L179" t="s">
        <v>777</v>
      </c>
      <c r="M179">
        <v>63</v>
      </c>
      <c r="N179">
        <v>8</v>
      </c>
      <c r="O179">
        <v>78</v>
      </c>
      <c r="P179">
        <v>869</v>
      </c>
      <c r="Q179">
        <v>1159</v>
      </c>
      <c r="R179" s="365">
        <v>9.9659299999999996E-5</v>
      </c>
    </row>
    <row r="180" spans="1:18" x14ac:dyDescent="0.35">
      <c r="A180">
        <v>24600</v>
      </c>
      <c r="B180" t="s">
        <v>820</v>
      </c>
      <c r="C180" t="str">
        <f t="shared" si="2"/>
        <v>Melbourne</v>
      </c>
      <c r="D180" t="e">
        <f>VLOOKUP(C180,'7. Regional NSW LGAs'!$B$1:$E$93,4,FALSE)</f>
        <v>#N/A</v>
      </c>
      <c r="E180" s="364">
        <v>135959</v>
      </c>
      <c r="F180">
        <v>1071</v>
      </c>
      <c r="H180">
        <v>501</v>
      </c>
      <c r="I180">
        <v>10</v>
      </c>
      <c r="J180">
        <v>92</v>
      </c>
      <c r="L180" t="s">
        <v>777</v>
      </c>
      <c r="M180">
        <v>72</v>
      </c>
      <c r="N180">
        <v>9</v>
      </c>
      <c r="O180">
        <v>89</v>
      </c>
      <c r="P180">
        <v>555</v>
      </c>
      <c r="Q180">
        <v>1199</v>
      </c>
      <c r="R180" s="365">
        <v>1.89836642E-2</v>
      </c>
    </row>
    <row r="181" spans="1:18" x14ac:dyDescent="0.35">
      <c r="A181">
        <v>24650</v>
      </c>
      <c r="B181" t="s">
        <v>821</v>
      </c>
      <c r="C181" t="str">
        <f t="shared" si="2"/>
        <v>Melton</v>
      </c>
      <c r="D181" t="e">
        <f>VLOOKUP(C181,'7. Regional NSW LGAs'!$B$1:$E$93,4,FALSE)</f>
        <v>#N/A</v>
      </c>
      <c r="E181" s="364">
        <v>135443</v>
      </c>
      <c r="F181">
        <v>981</v>
      </c>
      <c r="H181">
        <v>358</v>
      </c>
      <c r="I181">
        <v>7</v>
      </c>
      <c r="J181">
        <v>66</v>
      </c>
      <c r="L181" t="s">
        <v>777</v>
      </c>
      <c r="M181">
        <v>45</v>
      </c>
      <c r="N181">
        <v>6</v>
      </c>
      <c r="O181">
        <v>56</v>
      </c>
      <c r="P181">
        <v>798</v>
      </c>
      <c r="Q181">
        <v>1124</v>
      </c>
      <c r="R181" s="365">
        <v>8.5866378999999993E-3</v>
      </c>
    </row>
    <row r="182" spans="1:18" x14ac:dyDescent="0.35">
      <c r="A182">
        <v>24780</v>
      </c>
      <c r="B182" t="s">
        <v>822</v>
      </c>
      <c r="C182" t="str">
        <f t="shared" si="2"/>
        <v>Mildura</v>
      </c>
      <c r="D182" t="e">
        <f>VLOOKUP(C182,'7. Regional NSW LGAs'!$B$1:$E$93,4,FALSE)</f>
        <v>#N/A</v>
      </c>
      <c r="E182" s="364">
        <v>53878</v>
      </c>
      <c r="F182">
        <v>921</v>
      </c>
      <c r="H182">
        <v>123</v>
      </c>
      <c r="I182">
        <v>3</v>
      </c>
      <c r="J182">
        <v>23</v>
      </c>
      <c r="L182" t="s">
        <v>777</v>
      </c>
      <c r="M182">
        <v>5</v>
      </c>
      <c r="N182">
        <v>1</v>
      </c>
      <c r="O182">
        <v>7</v>
      </c>
      <c r="P182">
        <v>583</v>
      </c>
      <c r="Q182">
        <v>1092</v>
      </c>
      <c r="R182" s="365">
        <v>4.4545080000000001E-4</v>
      </c>
    </row>
    <row r="183" spans="1:18" x14ac:dyDescent="0.35">
      <c r="A183">
        <v>24850</v>
      </c>
      <c r="B183" t="s">
        <v>823</v>
      </c>
      <c r="C183" t="str">
        <f t="shared" si="2"/>
        <v>Mitchell</v>
      </c>
      <c r="D183" t="e">
        <f>VLOOKUP(C183,'7. Regional NSW LGAs'!$B$1:$E$93,4,FALSE)</f>
        <v>#N/A</v>
      </c>
      <c r="E183" s="364">
        <v>40918</v>
      </c>
      <c r="F183">
        <v>972</v>
      </c>
      <c r="H183">
        <v>319</v>
      </c>
      <c r="I183">
        <v>6</v>
      </c>
      <c r="J183">
        <v>59</v>
      </c>
      <c r="L183" t="s">
        <v>777</v>
      </c>
      <c r="M183">
        <v>37</v>
      </c>
      <c r="N183">
        <v>5</v>
      </c>
      <c r="O183">
        <v>46</v>
      </c>
      <c r="P183">
        <v>735</v>
      </c>
      <c r="Q183">
        <v>1109</v>
      </c>
      <c r="R183" s="365">
        <v>0</v>
      </c>
    </row>
    <row r="184" spans="1:18" x14ac:dyDescent="0.35">
      <c r="A184">
        <v>24900</v>
      </c>
      <c r="B184" t="s">
        <v>824</v>
      </c>
      <c r="C184" t="str">
        <f t="shared" si="2"/>
        <v>Moira</v>
      </c>
      <c r="D184" t="e">
        <f>VLOOKUP(C184,'7. Regional NSW LGAs'!$B$1:$E$93,4,FALSE)</f>
        <v>#N/A</v>
      </c>
      <c r="E184" s="364">
        <v>29112</v>
      </c>
      <c r="F184">
        <v>930</v>
      </c>
      <c r="H184">
        <v>145</v>
      </c>
      <c r="I184">
        <v>3</v>
      </c>
      <c r="J184">
        <v>27</v>
      </c>
      <c r="L184" t="s">
        <v>777</v>
      </c>
      <c r="M184">
        <v>8</v>
      </c>
      <c r="N184">
        <v>1</v>
      </c>
      <c r="O184">
        <v>10</v>
      </c>
      <c r="P184">
        <v>745</v>
      </c>
      <c r="Q184">
        <v>1055</v>
      </c>
      <c r="R184" s="365">
        <v>1.0305030000000001E-4</v>
      </c>
    </row>
    <row r="185" spans="1:18" x14ac:dyDescent="0.35">
      <c r="A185">
        <v>24970</v>
      </c>
      <c r="B185" t="s">
        <v>825</v>
      </c>
      <c r="C185" t="str">
        <f t="shared" si="2"/>
        <v>Monash</v>
      </c>
      <c r="D185" t="e">
        <f>VLOOKUP(C185,'7. Regional NSW LGAs'!$B$1:$E$93,4,FALSE)</f>
        <v>#N/A</v>
      </c>
      <c r="E185" s="364">
        <v>182618</v>
      </c>
      <c r="F185">
        <v>1060</v>
      </c>
      <c r="H185">
        <v>493</v>
      </c>
      <c r="I185">
        <v>10</v>
      </c>
      <c r="J185">
        <v>91</v>
      </c>
      <c r="L185" t="s">
        <v>777</v>
      </c>
      <c r="M185">
        <v>68</v>
      </c>
      <c r="N185">
        <v>9</v>
      </c>
      <c r="O185">
        <v>84</v>
      </c>
      <c r="P185">
        <v>867</v>
      </c>
      <c r="Q185">
        <v>1163</v>
      </c>
      <c r="R185" s="365">
        <v>1.2249613899999999E-2</v>
      </c>
    </row>
    <row r="186" spans="1:18" x14ac:dyDescent="0.35">
      <c r="A186">
        <v>25060</v>
      </c>
      <c r="B186" t="s">
        <v>826</v>
      </c>
      <c r="C186" t="str">
        <f t="shared" si="2"/>
        <v>Moonee</v>
      </c>
      <c r="D186" t="e">
        <f>VLOOKUP(C186,'7. Regional NSW LGAs'!$B$1:$E$93,4,FALSE)</f>
        <v>#N/A</v>
      </c>
      <c r="E186" s="364">
        <v>116671</v>
      </c>
      <c r="F186">
        <v>1046</v>
      </c>
      <c r="H186">
        <v>480</v>
      </c>
      <c r="I186">
        <v>9</v>
      </c>
      <c r="J186">
        <v>89</v>
      </c>
      <c r="L186" t="s">
        <v>777</v>
      </c>
      <c r="M186">
        <v>65</v>
      </c>
      <c r="N186">
        <v>9</v>
      </c>
      <c r="O186">
        <v>81</v>
      </c>
      <c r="P186">
        <v>534</v>
      </c>
      <c r="Q186">
        <v>1151</v>
      </c>
      <c r="R186" s="365">
        <v>8.57111E-5</v>
      </c>
    </row>
    <row r="187" spans="1:18" x14ac:dyDescent="0.35">
      <c r="A187">
        <v>25150</v>
      </c>
      <c r="B187" t="s">
        <v>827</v>
      </c>
      <c r="C187" t="str">
        <f t="shared" si="2"/>
        <v>Moorabool</v>
      </c>
      <c r="D187" t="e">
        <f>VLOOKUP(C187,'7. Regional NSW LGAs'!$B$1:$E$93,4,FALSE)</f>
        <v>#N/A</v>
      </c>
      <c r="E187" s="364">
        <v>31818</v>
      </c>
      <c r="F187">
        <v>988</v>
      </c>
      <c r="H187">
        <v>388</v>
      </c>
      <c r="I187">
        <v>8</v>
      </c>
      <c r="J187">
        <v>72</v>
      </c>
      <c r="L187" t="s">
        <v>777</v>
      </c>
      <c r="M187">
        <v>49</v>
      </c>
      <c r="N187">
        <v>7</v>
      </c>
      <c r="O187">
        <v>61</v>
      </c>
      <c r="P187">
        <v>797</v>
      </c>
      <c r="Q187">
        <v>1108</v>
      </c>
      <c r="R187" s="365">
        <v>0</v>
      </c>
    </row>
    <row r="188" spans="1:18" x14ac:dyDescent="0.35">
      <c r="A188">
        <v>25250</v>
      </c>
      <c r="B188" t="s">
        <v>828</v>
      </c>
      <c r="C188" t="str">
        <f t="shared" si="2"/>
        <v>Moreland</v>
      </c>
      <c r="D188" t="e">
        <f>VLOOKUP(C188,'7. Regional NSW LGAs'!$B$1:$E$93,4,FALSE)</f>
        <v>#N/A</v>
      </c>
      <c r="E188" s="364">
        <v>162558</v>
      </c>
      <c r="F188">
        <v>1026</v>
      </c>
      <c r="H188">
        <v>457</v>
      </c>
      <c r="I188">
        <v>9</v>
      </c>
      <c r="J188">
        <v>84</v>
      </c>
      <c r="L188" t="s">
        <v>777</v>
      </c>
      <c r="M188">
        <v>61</v>
      </c>
      <c r="N188">
        <v>8</v>
      </c>
      <c r="O188">
        <v>76</v>
      </c>
      <c r="P188">
        <v>765</v>
      </c>
      <c r="Q188">
        <v>1151</v>
      </c>
      <c r="R188" s="365">
        <v>2.4606600000000003E-4</v>
      </c>
    </row>
    <row r="189" spans="1:18" x14ac:dyDescent="0.35">
      <c r="A189">
        <v>25340</v>
      </c>
      <c r="B189" t="s">
        <v>829</v>
      </c>
      <c r="C189" t="str">
        <f t="shared" si="2"/>
        <v>Mornington</v>
      </c>
      <c r="D189" t="e">
        <f>VLOOKUP(C189,'7. Regional NSW LGAs'!$B$1:$E$93,4,FALSE)</f>
        <v>#N/A</v>
      </c>
      <c r="E189" s="364">
        <v>154999</v>
      </c>
      <c r="F189">
        <v>1013</v>
      </c>
      <c r="H189">
        <v>435</v>
      </c>
      <c r="I189">
        <v>8</v>
      </c>
      <c r="J189">
        <v>80</v>
      </c>
      <c r="L189" t="s">
        <v>777</v>
      </c>
      <c r="M189">
        <v>56</v>
      </c>
      <c r="N189">
        <v>7</v>
      </c>
      <c r="O189">
        <v>70</v>
      </c>
      <c r="P189">
        <v>764</v>
      </c>
      <c r="Q189">
        <v>1185</v>
      </c>
      <c r="R189" s="365">
        <v>5.7806825000000003E-3</v>
      </c>
    </row>
    <row r="190" spans="1:18" x14ac:dyDescent="0.35">
      <c r="A190">
        <v>25430</v>
      </c>
      <c r="B190" t="s">
        <v>830</v>
      </c>
      <c r="C190" t="str">
        <f t="shared" si="2"/>
        <v>Mount</v>
      </c>
      <c r="D190" t="e">
        <f>VLOOKUP(C190,'7. Regional NSW LGAs'!$B$1:$E$93,4,FALSE)</f>
        <v>#N/A</v>
      </c>
      <c r="E190" s="364">
        <v>18761</v>
      </c>
      <c r="F190">
        <v>979</v>
      </c>
      <c r="H190">
        <v>347</v>
      </c>
      <c r="I190">
        <v>7</v>
      </c>
      <c r="J190">
        <v>64</v>
      </c>
      <c r="L190" t="s">
        <v>777</v>
      </c>
      <c r="M190">
        <v>42</v>
      </c>
      <c r="N190">
        <v>6</v>
      </c>
      <c r="O190">
        <v>52</v>
      </c>
      <c r="P190">
        <v>899</v>
      </c>
      <c r="Q190">
        <v>1067</v>
      </c>
      <c r="R190" s="365">
        <v>3.6725121300000003E-2</v>
      </c>
    </row>
    <row r="191" spans="1:18" x14ac:dyDescent="0.35">
      <c r="A191">
        <v>25490</v>
      </c>
      <c r="B191" t="s">
        <v>831</v>
      </c>
      <c r="C191" t="str">
        <f t="shared" si="2"/>
        <v>Moyne</v>
      </c>
      <c r="D191" t="e">
        <f>VLOOKUP(C191,'7. Regional NSW LGAs'!$B$1:$E$93,4,FALSE)</f>
        <v>#N/A</v>
      </c>
      <c r="E191" s="364">
        <v>16495</v>
      </c>
      <c r="F191">
        <v>998</v>
      </c>
      <c r="H191">
        <v>410</v>
      </c>
      <c r="I191">
        <v>8</v>
      </c>
      <c r="J191">
        <v>76</v>
      </c>
      <c r="L191" t="s">
        <v>777</v>
      </c>
      <c r="M191">
        <v>53</v>
      </c>
      <c r="N191">
        <v>7</v>
      </c>
      <c r="O191">
        <v>66</v>
      </c>
      <c r="P191">
        <v>864</v>
      </c>
      <c r="Q191">
        <v>1095</v>
      </c>
      <c r="R191" s="365">
        <v>3.3949682E-3</v>
      </c>
    </row>
    <row r="192" spans="1:18" x14ac:dyDescent="0.35">
      <c r="A192">
        <v>25620</v>
      </c>
      <c r="B192" t="s">
        <v>832</v>
      </c>
      <c r="C192" t="str">
        <f t="shared" si="2"/>
        <v>Murrindindi</v>
      </c>
      <c r="D192" t="e">
        <f>VLOOKUP(C192,'7. Regional NSW LGAs'!$B$1:$E$93,4,FALSE)</f>
        <v>#N/A</v>
      </c>
      <c r="E192" s="364">
        <v>13732</v>
      </c>
      <c r="F192">
        <v>973</v>
      </c>
      <c r="H192">
        <v>325</v>
      </c>
      <c r="I192">
        <v>6</v>
      </c>
      <c r="J192">
        <v>60</v>
      </c>
      <c r="L192" t="s">
        <v>777</v>
      </c>
      <c r="M192">
        <v>38</v>
      </c>
      <c r="N192">
        <v>5</v>
      </c>
      <c r="O192">
        <v>47</v>
      </c>
      <c r="P192">
        <v>862</v>
      </c>
      <c r="Q192">
        <v>1066</v>
      </c>
      <c r="R192" s="365">
        <v>7.28226E-4</v>
      </c>
    </row>
    <row r="193" spans="1:18" x14ac:dyDescent="0.35">
      <c r="A193">
        <v>25710</v>
      </c>
      <c r="B193" t="s">
        <v>833</v>
      </c>
      <c r="C193" t="str">
        <f t="shared" si="2"/>
        <v>Nillumbik</v>
      </c>
      <c r="D193" t="e">
        <f>VLOOKUP(C193,'7. Regional NSW LGAs'!$B$1:$E$93,4,FALSE)</f>
        <v>#N/A</v>
      </c>
      <c r="E193" s="364">
        <v>61273</v>
      </c>
      <c r="F193">
        <v>1093</v>
      </c>
      <c r="H193">
        <v>514</v>
      </c>
      <c r="I193">
        <v>10</v>
      </c>
      <c r="J193">
        <v>95</v>
      </c>
      <c r="L193" t="s">
        <v>777</v>
      </c>
      <c r="M193">
        <v>76</v>
      </c>
      <c r="N193">
        <v>10</v>
      </c>
      <c r="O193">
        <v>94</v>
      </c>
      <c r="P193">
        <v>1001</v>
      </c>
      <c r="Q193">
        <v>1162</v>
      </c>
      <c r="R193" s="365">
        <v>8.1601999999999996E-5</v>
      </c>
    </row>
    <row r="194" spans="1:18" x14ac:dyDescent="0.35">
      <c r="A194">
        <v>25810</v>
      </c>
      <c r="B194" t="s">
        <v>834</v>
      </c>
      <c r="C194" t="str">
        <f t="shared" si="2"/>
        <v>Northern</v>
      </c>
      <c r="D194" t="e">
        <f>VLOOKUP(C194,'7. Regional NSW LGAs'!$B$1:$E$93,4,FALSE)</f>
        <v>#N/A</v>
      </c>
      <c r="E194" s="364">
        <v>11439</v>
      </c>
      <c r="F194">
        <v>921</v>
      </c>
      <c r="H194">
        <v>121</v>
      </c>
      <c r="I194">
        <v>3</v>
      </c>
      <c r="J194">
        <v>23</v>
      </c>
      <c r="L194" t="s">
        <v>777</v>
      </c>
      <c r="M194">
        <v>4</v>
      </c>
      <c r="N194">
        <v>1</v>
      </c>
      <c r="O194">
        <v>5</v>
      </c>
      <c r="P194">
        <v>837</v>
      </c>
      <c r="Q194">
        <v>1065</v>
      </c>
      <c r="R194" s="365">
        <v>0</v>
      </c>
    </row>
    <row r="195" spans="1:18" x14ac:dyDescent="0.35">
      <c r="A195">
        <v>25900</v>
      </c>
      <c r="B195" t="s">
        <v>835</v>
      </c>
      <c r="C195" t="str">
        <f t="shared" si="2"/>
        <v>Port</v>
      </c>
      <c r="D195" t="str">
        <f>VLOOKUP(C195,'7. Regional NSW LGAs'!$B$1:$E$93,4,FALSE)</f>
        <v>Port Stephens Council</v>
      </c>
      <c r="E195" s="364">
        <v>100863</v>
      </c>
      <c r="F195">
        <v>1101</v>
      </c>
      <c r="H195">
        <v>521</v>
      </c>
      <c r="I195">
        <v>10</v>
      </c>
      <c r="J195">
        <v>96</v>
      </c>
      <c r="L195" t="s">
        <v>777</v>
      </c>
      <c r="M195">
        <v>77</v>
      </c>
      <c r="N195">
        <v>10</v>
      </c>
      <c r="O195">
        <v>96</v>
      </c>
      <c r="P195">
        <v>645</v>
      </c>
      <c r="Q195">
        <v>1192</v>
      </c>
      <c r="R195" s="365">
        <v>2.2803210000000001E-4</v>
      </c>
    </row>
    <row r="196" spans="1:18" x14ac:dyDescent="0.35">
      <c r="A196">
        <v>25990</v>
      </c>
      <c r="B196" t="s">
        <v>836</v>
      </c>
      <c r="C196" t="str">
        <f t="shared" si="2"/>
        <v>Pyrenees</v>
      </c>
      <c r="D196" t="e">
        <f>VLOOKUP(C196,'7. Regional NSW LGAs'!$B$1:$E$93,4,FALSE)</f>
        <v>#N/A</v>
      </c>
      <c r="E196" s="364">
        <v>7238</v>
      </c>
      <c r="F196">
        <v>937</v>
      </c>
      <c r="H196">
        <v>180</v>
      </c>
      <c r="I196">
        <v>4</v>
      </c>
      <c r="J196">
        <v>34</v>
      </c>
      <c r="L196" t="s">
        <v>777</v>
      </c>
      <c r="M196">
        <v>17</v>
      </c>
      <c r="N196">
        <v>3</v>
      </c>
      <c r="O196">
        <v>21</v>
      </c>
      <c r="P196">
        <v>859</v>
      </c>
      <c r="Q196">
        <v>1077</v>
      </c>
      <c r="R196" s="365">
        <v>2.7631943000000002E-3</v>
      </c>
    </row>
    <row r="197" spans="1:18" x14ac:dyDescent="0.35">
      <c r="A197">
        <v>26080</v>
      </c>
      <c r="B197" t="s">
        <v>837</v>
      </c>
      <c r="C197" t="str">
        <f t="shared" si="2"/>
        <v>Queenscliffe</v>
      </c>
      <c r="D197" t="e">
        <f>VLOOKUP(C197,'7. Regional NSW LGAs'!$B$1:$E$93,4,FALSE)</f>
        <v>#N/A</v>
      </c>
      <c r="E197" s="364">
        <v>2853</v>
      </c>
      <c r="F197">
        <v>1070</v>
      </c>
      <c r="H197">
        <v>499</v>
      </c>
      <c r="I197">
        <v>10</v>
      </c>
      <c r="J197">
        <v>92</v>
      </c>
      <c r="L197" t="s">
        <v>777</v>
      </c>
      <c r="M197">
        <v>71</v>
      </c>
      <c r="N197">
        <v>9</v>
      </c>
      <c r="O197">
        <v>88</v>
      </c>
      <c r="P197">
        <v>1031</v>
      </c>
      <c r="Q197">
        <v>1126</v>
      </c>
      <c r="R197" s="365">
        <v>0</v>
      </c>
    </row>
    <row r="198" spans="1:18" x14ac:dyDescent="0.35">
      <c r="A198">
        <v>26170</v>
      </c>
      <c r="B198" t="s">
        <v>838</v>
      </c>
      <c r="C198" t="str">
        <f t="shared" si="2"/>
        <v>South</v>
      </c>
      <c r="D198" t="e">
        <f>VLOOKUP(C198,'7. Regional NSW LGAs'!$B$1:$E$93,4,FALSE)</f>
        <v>#N/A</v>
      </c>
      <c r="E198" s="364">
        <v>28703</v>
      </c>
      <c r="F198">
        <v>965</v>
      </c>
      <c r="H198">
        <v>297</v>
      </c>
      <c r="I198">
        <v>6</v>
      </c>
      <c r="J198">
        <v>55</v>
      </c>
      <c r="L198" t="s">
        <v>777</v>
      </c>
      <c r="M198">
        <v>33</v>
      </c>
      <c r="N198">
        <v>5</v>
      </c>
      <c r="O198">
        <v>41</v>
      </c>
      <c r="P198">
        <v>794</v>
      </c>
      <c r="Q198">
        <v>1055</v>
      </c>
      <c r="R198" s="365">
        <v>4.529143E-4</v>
      </c>
    </row>
    <row r="199" spans="1:18" x14ac:dyDescent="0.35">
      <c r="A199">
        <v>26260</v>
      </c>
      <c r="B199" t="s">
        <v>839</v>
      </c>
      <c r="C199" t="str">
        <f t="shared" si="2"/>
        <v>Southern</v>
      </c>
      <c r="D199" t="e">
        <f>VLOOKUP(C199,'7. Regional NSW LGAs'!$B$1:$E$93,4,FALSE)</f>
        <v>#N/A</v>
      </c>
      <c r="E199" s="364">
        <v>15944</v>
      </c>
      <c r="F199">
        <v>969</v>
      </c>
      <c r="H199">
        <v>310</v>
      </c>
      <c r="I199">
        <v>6</v>
      </c>
      <c r="J199">
        <v>57</v>
      </c>
      <c r="L199" t="s">
        <v>777</v>
      </c>
      <c r="M199">
        <v>34</v>
      </c>
      <c r="N199">
        <v>5</v>
      </c>
      <c r="O199">
        <v>42</v>
      </c>
      <c r="P199">
        <v>830</v>
      </c>
      <c r="Q199">
        <v>1095</v>
      </c>
      <c r="R199" s="365">
        <v>0</v>
      </c>
    </row>
    <row r="200" spans="1:18" x14ac:dyDescent="0.35">
      <c r="A200">
        <v>26350</v>
      </c>
      <c r="B200" t="s">
        <v>840</v>
      </c>
      <c r="C200" t="str">
        <f t="shared" ref="C200:C263" si="3">LEFT(B200,FIND(" ",B200)-1)</f>
        <v>Stonnington</v>
      </c>
      <c r="D200" t="e">
        <f>VLOOKUP(C200,'7. Regional NSW LGAs'!$B$1:$E$93,4,FALSE)</f>
        <v>#N/A</v>
      </c>
      <c r="E200" s="364">
        <v>103832</v>
      </c>
      <c r="F200">
        <v>1120</v>
      </c>
      <c r="H200">
        <v>528</v>
      </c>
      <c r="I200">
        <v>10</v>
      </c>
      <c r="J200">
        <v>97</v>
      </c>
      <c r="L200" t="s">
        <v>777</v>
      </c>
      <c r="M200">
        <v>78</v>
      </c>
      <c r="N200">
        <v>10</v>
      </c>
      <c r="O200">
        <v>97</v>
      </c>
      <c r="P200">
        <v>635</v>
      </c>
      <c r="Q200">
        <v>1205</v>
      </c>
      <c r="R200" s="365">
        <v>0</v>
      </c>
    </row>
    <row r="201" spans="1:18" x14ac:dyDescent="0.35">
      <c r="A201">
        <v>26430</v>
      </c>
      <c r="B201" t="s">
        <v>841</v>
      </c>
      <c r="C201" t="str">
        <f t="shared" si="3"/>
        <v>Strathbogie</v>
      </c>
      <c r="D201" t="e">
        <f>VLOOKUP(C201,'7. Regional NSW LGAs'!$B$1:$E$93,4,FALSE)</f>
        <v>#N/A</v>
      </c>
      <c r="E201" s="364">
        <v>10274</v>
      </c>
      <c r="F201">
        <v>957</v>
      </c>
      <c r="H201">
        <v>260</v>
      </c>
      <c r="I201">
        <v>5</v>
      </c>
      <c r="J201">
        <v>48</v>
      </c>
      <c r="L201" t="s">
        <v>777</v>
      </c>
      <c r="M201">
        <v>26</v>
      </c>
      <c r="N201">
        <v>4</v>
      </c>
      <c r="O201">
        <v>33</v>
      </c>
      <c r="P201">
        <v>826</v>
      </c>
      <c r="Q201">
        <v>1058</v>
      </c>
      <c r="R201" s="365">
        <v>1.8493284E-3</v>
      </c>
    </row>
    <row r="202" spans="1:18" x14ac:dyDescent="0.35">
      <c r="A202">
        <v>26490</v>
      </c>
      <c r="B202" t="s">
        <v>842</v>
      </c>
      <c r="C202" t="str">
        <f t="shared" si="3"/>
        <v>Surf</v>
      </c>
      <c r="D202" t="e">
        <f>VLOOKUP(C202,'7. Regional NSW LGAs'!$B$1:$E$93,4,FALSE)</f>
        <v>#N/A</v>
      </c>
      <c r="E202" s="364">
        <v>29397</v>
      </c>
      <c r="F202">
        <v>1064</v>
      </c>
      <c r="H202">
        <v>498</v>
      </c>
      <c r="I202">
        <v>10</v>
      </c>
      <c r="J202">
        <v>92</v>
      </c>
      <c r="L202" t="s">
        <v>777</v>
      </c>
      <c r="M202">
        <v>70</v>
      </c>
      <c r="N202">
        <v>9</v>
      </c>
      <c r="O202">
        <v>87</v>
      </c>
      <c r="P202">
        <v>874</v>
      </c>
      <c r="Q202">
        <v>1149</v>
      </c>
      <c r="R202" s="365">
        <v>0</v>
      </c>
    </row>
    <row r="203" spans="1:18" x14ac:dyDescent="0.35">
      <c r="A203">
        <v>26610</v>
      </c>
      <c r="B203" t="s">
        <v>843</v>
      </c>
      <c r="C203" t="str">
        <f t="shared" si="3"/>
        <v>Swan</v>
      </c>
      <c r="D203" t="e">
        <f>VLOOKUP(C203,'7. Regional NSW LGAs'!$B$1:$E$93,4,FALSE)</f>
        <v>#N/A</v>
      </c>
      <c r="E203" s="364">
        <v>20584</v>
      </c>
      <c r="F203">
        <v>934</v>
      </c>
      <c r="H203">
        <v>167</v>
      </c>
      <c r="I203">
        <v>4</v>
      </c>
      <c r="J203">
        <v>31</v>
      </c>
      <c r="L203" t="s">
        <v>777</v>
      </c>
      <c r="M203">
        <v>14</v>
      </c>
      <c r="N203">
        <v>2</v>
      </c>
      <c r="O203">
        <v>18</v>
      </c>
      <c r="P203">
        <v>746</v>
      </c>
      <c r="Q203">
        <v>1073</v>
      </c>
      <c r="R203" s="365">
        <v>0</v>
      </c>
    </row>
    <row r="204" spans="1:18" x14ac:dyDescent="0.35">
      <c r="A204">
        <v>26670</v>
      </c>
      <c r="B204" t="s">
        <v>844</v>
      </c>
      <c r="C204" t="str">
        <f t="shared" si="3"/>
        <v>Towong</v>
      </c>
      <c r="D204" t="e">
        <f>VLOOKUP(C204,'7. Regional NSW LGAs'!$B$1:$E$93,4,FALSE)</f>
        <v>#N/A</v>
      </c>
      <c r="E204" s="364">
        <v>5985</v>
      </c>
      <c r="F204">
        <v>974</v>
      </c>
      <c r="H204">
        <v>331</v>
      </c>
      <c r="I204">
        <v>7</v>
      </c>
      <c r="J204">
        <v>61</v>
      </c>
      <c r="L204" t="s">
        <v>777</v>
      </c>
      <c r="M204">
        <v>39</v>
      </c>
      <c r="N204">
        <v>5</v>
      </c>
      <c r="O204">
        <v>49</v>
      </c>
      <c r="P204">
        <v>868</v>
      </c>
      <c r="Q204">
        <v>1054</v>
      </c>
      <c r="R204" s="365">
        <v>0</v>
      </c>
    </row>
    <row r="205" spans="1:18" x14ac:dyDescent="0.35">
      <c r="A205">
        <v>26700</v>
      </c>
      <c r="B205" t="s">
        <v>845</v>
      </c>
      <c r="C205" t="str">
        <f t="shared" si="3"/>
        <v>Wangaratta</v>
      </c>
      <c r="D205" t="e">
        <f>VLOOKUP(C205,'7. Regional NSW LGAs'!$B$1:$E$93,4,FALSE)</f>
        <v>#N/A</v>
      </c>
      <c r="E205" s="364">
        <v>28310</v>
      </c>
      <c r="F205">
        <v>962</v>
      </c>
      <c r="H205">
        <v>286</v>
      </c>
      <c r="I205">
        <v>6</v>
      </c>
      <c r="J205">
        <v>53</v>
      </c>
      <c r="L205" t="s">
        <v>777</v>
      </c>
      <c r="M205">
        <v>31</v>
      </c>
      <c r="N205">
        <v>4</v>
      </c>
      <c r="O205">
        <v>39</v>
      </c>
      <c r="P205">
        <v>723</v>
      </c>
      <c r="Q205">
        <v>1095</v>
      </c>
      <c r="R205" s="365">
        <v>1.059696E-4</v>
      </c>
    </row>
    <row r="206" spans="1:18" x14ac:dyDescent="0.35">
      <c r="A206">
        <v>26730</v>
      </c>
      <c r="B206" t="s">
        <v>846</v>
      </c>
      <c r="C206" t="str">
        <f t="shared" si="3"/>
        <v>Warrnambool</v>
      </c>
      <c r="D206" t="e">
        <f>VLOOKUP(C206,'7. Regional NSW LGAs'!$B$1:$E$93,4,FALSE)</f>
        <v>#N/A</v>
      </c>
      <c r="E206" s="364">
        <v>33655</v>
      </c>
      <c r="F206">
        <v>961</v>
      </c>
      <c r="H206">
        <v>279</v>
      </c>
      <c r="I206">
        <v>6</v>
      </c>
      <c r="J206">
        <v>52</v>
      </c>
      <c r="L206" t="s">
        <v>777</v>
      </c>
      <c r="M206">
        <v>29</v>
      </c>
      <c r="N206">
        <v>4</v>
      </c>
      <c r="O206">
        <v>36</v>
      </c>
      <c r="P206">
        <v>577</v>
      </c>
      <c r="Q206">
        <v>1092</v>
      </c>
      <c r="R206" s="365">
        <v>5.9426529999999996E-4</v>
      </c>
    </row>
    <row r="207" spans="1:18" x14ac:dyDescent="0.35">
      <c r="A207">
        <v>26810</v>
      </c>
      <c r="B207" t="s">
        <v>847</v>
      </c>
      <c r="C207" t="str">
        <f t="shared" si="3"/>
        <v>Wellington</v>
      </c>
      <c r="D207" t="e">
        <f>VLOOKUP(C207,'7. Regional NSW LGAs'!$B$1:$E$93,4,FALSE)</f>
        <v>#N/A</v>
      </c>
      <c r="E207" s="364">
        <v>42983</v>
      </c>
      <c r="F207">
        <v>954</v>
      </c>
      <c r="H207">
        <v>251</v>
      </c>
      <c r="I207">
        <v>5</v>
      </c>
      <c r="J207">
        <v>47</v>
      </c>
      <c r="L207" t="s">
        <v>777</v>
      </c>
      <c r="M207">
        <v>24</v>
      </c>
      <c r="N207">
        <v>3</v>
      </c>
      <c r="O207">
        <v>30</v>
      </c>
      <c r="P207">
        <v>706</v>
      </c>
      <c r="Q207">
        <v>1082</v>
      </c>
      <c r="R207" s="365">
        <v>2.0263825199999998E-2</v>
      </c>
    </row>
    <row r="208" spans="1:18" x14ac:dyDescent="0.35">
      <c r="A208">
        <v>26890</v>
      </c>
      <c r="B208" t="s">
        <v>848</v>
      </c>
      <c r="C208" t="str">
        <f t="shared" si="3"/>
        <v>West</v>
      </c>
      <c r="D208" t="e">
        <f>VLOOKUP(C208,'7. Regional NSW LGAs'!$B$1:$E$93,4,FALSE)</f>
        <v>#N/A</v>
      </c>
      <c r="E208" s="364">
        <v>3903</v>
      </c>
      <c r="F208">
        <v>977</v>
      </c>
      <c r="H208">
        <v>343</v>
      </c>
      <c r="I208">
        <v>7</v>
      </c>
      <c r="J208">
        <v>63</v>
      </c>
      <c r="L208" t="s">
        <v>777</v>
      </c>
      <c r="M208">
        <v>41</v>
      </c>
      <c r="N208">
        <v>6</v>
      </c>
      <c r="O208">
        <v>51</v>
      </c>
      <c r="P208">
        <v>866</v>
      </c>
      <c r="Q208">
        <v>1086</v>
      </c>
      <c r="R208" s="365">
        <v>0</v>
      </c>
    </row>
    <row r="209" spans="1:18" x14ac:dyDescent="0.35">
      <c r="A209">
        <v>26980</v>
      </c>
      <c r="B209" t="s">
        <v>849</v>
      </c>
      <c r="C209" t="str">
        <f t="shared" si="3"/>
        <v>Whitehorse</v>
      </c>
      <c r="D209" t="e">
        <f>VLOOKUP(C209,'7. Regional NSW LGAs'!$B$1:$E$93,4,FALSE)</f>
        <v>#N/A</v>
      </c>
      <c r="E209" s="364">
        <v>162078</v>
      </c>
      <c r="F209">
        <v>1063</v>
      </c>
      <c r="H209">
        <v>495</v>
      </c>
      <c r="I209">
        <v>10</v>
      </c>
      <c r="J209">
        <v>91</v>
      </c>
      <c r="L209" t="s">
        <v>777</v>
      </c>
      <c r="M209">
        <v>69</v>
      </c>
      <c r="N209">
        <v>9</v>
      </c>
      <c r="O209">
        <v>86</v>
      </c>
      <c r="P209">
        <v>677</v>
      </c>
      <c r="Q209">
        <v>1180</v>
      </c>
      <c r="R209" s="365">
        <v>3.70192E-5</v>
      </c>
    </row>
    <row r="210" spans="1:18" x14ac:dyDescent="0.35">
      <c r="A210">
        <v>27070</v>
      </c>
      <c r="B210" t="s">
        <v>850</v>
      </c>
      <c r="C210" t="str">
        <f t="shared" si="3"/>
        <v>Whittlesea</v>
      </c>
      <c r="D210" t="e">
        <f>VLOOKUP(C210,'7. Regional NSW LGAs'!$B$1:$E$93,4,FALSE)</f>
        <v>#N/A</v>
      </c>
      <c r="E210" s="364">
        <v>197491</v>
      </c>
      <c r="F210">
        <v>982</v>
      </c>
      <c r="H210">
        <v>366</v>
      </c>
      <c r="I210">
        <v>7</v>
      </c>
      <c r="J210">
        <v>68</v>
      </c>
      <c r="L210" t="s">
        <v>777</v>
      </c>
      <c r="M210">
        <v>47</v>
      </c>
      <c r="N210">
        <v>6</v>
      </c>
      <c r="O210">
        <v>59</v>
      </c>
      <c r="P210">
        <v>819</v>
      </c>
      <c r="Q210">
        <v>1112</v>
      </c>
      <c r="R210" s="365">
        <v>5.0128867000000001E-3</v>
      </c>
    </row>
    <row r="211" spans="1:18" x14ac:dyDescent="0.35">
      <c r="A211">
        <v>27170</v>
      </c>
      <c r="B211" t="s">
        <v>851</v>
      </c>
      <c r="C211" t="str">
        <f t="shared" si="3"/>
        <v>Wodonga</v>
      </c>
      <c r="D211" t="e">
        <f>VLOOKUP(C211,'7. Regional NSW LGAs'!$B$1:$E$93,4,FALSE)</f>
        <v>#N/A</v>
      </c>
      <c r="E211" s="364">
        <v>39351</v>
      </c>
      <c r="F211">
        <v>957</v>
      </c>
      <c r="H211">
        <v>257</v>
      </c>
      <c r="I211">
        <v>5</v>
      </c>
      <c r="J211">
        <v>48</v>
      </c>
      <c r="L211" t="s">
        <v>777</v>
      </c>
      <c r="M211">
        <v>25</v>
      </c>
      <c r="N211">
        <v>4</v>
      </c>
      <c r="O211">
        <v>31</v>
      </c>
      <c r="P211">
        <v>628</v>
      </c>
      <c r="Q211">
        <v>1107</v>
      </c>
      <c r="R211" s="365">
        <v>1.3976773E-3</v>
      </c>
    </row>
    <row r="212" spans="1:18" x14ac:dyDescent="0.35">
      <c r="A212">
        <v>27260</v>
      </c>
      <c r="B212" t="s">
        <v>852</v>
      </c>
      <c r="C212" t="str">
        <f t="shared" si="3"/>
        <v>Wyndham</v>
      </c>
      <c r="D212" t="e">
        <f>VLOOKUP(C212,'7. Regional NSW LGAs'!$B$1:$E$93,4,FALSE)</f>
        <v>#N/A</v>
      </c>
      <c r="E212" s="364">
        <v>217122</v>
      </c>
      <c r="F212">
        <v>1002</v>
      </c>
      <c r="H212">
        <v>416</v>
      </c>
      <c r="I212">
        <v>8</v>
      </c>
      <c r="J212">
        <v>77</v>
      </c>
      <c r="L212" t="s">
        <v>777</v>
      </c>
      <c r="M212">
        <v>54</v>
      </c>
      <c r="N212">
        <v>7</v>
      </c>
      <c r="O212">
        <v>67</v>
      </c>
      <c r="P212">
        <v>635</v>
      </c>
      <c r="Q212">
        <v>1135</v>
      </c>
      <c r="R212" s="365">
        <v>5.1307560000000002E-3</v>
      </c>
    </row>
    <row r="213" spans="1:18" x14ac:dyDescent="0.35">
      <c r="A213">
        <v>27350</v>
      </c>
      <c r="B213" t="s">
        <v>853</v>
      </c>
      <c r="C213" t="str">
        <f t="shared" si="3"/>
        <v>Yarra</v>
      </c>
      <c r="D213" t="e">
        <f>VLOOKUP(C213,'7. Regional NSW LGAs'!$B$1:$E$93,4,FALSE)</f>
        <v>#N/A</v>
      </c>
      <c r="E213" s="364">
        <v>86657</v>
      </c>
      <c r="F213">
        <v>1081</v>
      </c>
      <c r="H213">
        <v>505</v>
      </c>
      <c r="I213">
        <v>10</v>
      </c>
      <c r="J213">
        <v>93</v>
      </c>
      <c r="L213" t="s">
        <v>777</v>
      </c>
      <c r="M213">
        <v>74</v>
      </c>
      <c r="N213">
        <v>10</v>
      </c>
      <c r="O213">
        <v>92</v>
      </c>
      <c r="P213">
        <v>516</v>
      </c>
      <c r="Q213">
        <v>1186</v>
      </c>
      <c r="R213" s="365">
        <v>1.3616902999999999E-3</v>
      </c>
    </row>
    <row r="214" spans="1:18" x14ac:dyDescent="0.35">
      <c r="A214">
        <v>27450</v>
      </c>
      <c r="B214" t="s">
        <v>854</v>
      </c>
      <c r="C214" t="str">
        <f t="shared" si="3"/>
        <v>Yarra</v>
      </c>
      <c r="D214" t="e">
        <f>VLOOKUP(C214,'7. Regional NSW LGAs'!$B$1:$E$93,4,FALSE)</f>
        <v>#N/A</v>
      </c>
      <c r="E214" s="364">
        <v>149537</v>
      </c>
      <c r="F214">
        <v>1017</v>
      </c>
      <c r="H214">
        <v>444</v>
      </c>
      <c r="I214">
        <v>9</v>
      </c>
      <c r="J214">
        <v>82</v>
      </c>
      <c r="L214" t="s">
        <v>777</v>
      </c>
      <c r="M214">
        <v>57</v>
      </c>
      <c r="N214">
        <v>8</v>
      </c>
      <c r="O214">
        <v>71</v>
      </c>
      <c r="P214">
        <v>798</v>
      </c>
      <c r="Q214">
        <v>1140</v>
      </c>
      <c r="R214" s="365">
        <v>5.0823540000000003E-4</v>
      </c>
    </row>
    <row r="215" spans="1:18" x14ac:dyDescent="0.35">
      <c r="A215">
        <v>27630</v>
      </c>
      <c r="B215" t="s">
        <v>855</v>
      </c>
      <c r="C215" t="str">
        <f t="shared" si="3"/>
        <v>Yarriambiack</v>
      </c>
      <c r="D215" t="e">
        <f>VLOOKUP(C215,'7. Regional NSW LGAs'!$B$1:$E$93,4,FALSE)</f>
        <v>#N/A</v>
      </c>
      <c r="E215" s="364">
        <v>6674</v>
      </c>
      <c r="F215">
        <v>932</v>
      </c>
      <c r="H215">
        <v>153</v>
      </c>
      <c r="I215">
        <v>3</v>
      </c>
      <c r="J215">
        <v>29</v>
      </c>
      <c r="L215" t="s">
        <v>777</v>
      </c>
      <c r="M215">
        <v>11</v>
      </c>
      <c r="N215">
        <v>2</v>
      </c>
      <c r="O215">
        <v>14</v>
      </c>
      <c r="P215">
        <v>861</v>
      </c>
      <c r="Q215">
        <v>1077</v>
      </c>
      <c r="R215" s="365">
        <v>0</v>
      </c>
    </row>
    <row r="216" spans="1:18" x14ac:dyDescent="0.35">
      <c r="A216">
        <v>29399</v>
      </c>
      <c r="B216" t="s">
        <v>856</v>
      </c>
      <c r="C216" t="str">
        <f t="shared" si="3"/>
        <v>Unincorporated</v>
      </c>
      <c r="D216" t="e">
        <f>VLOOKUP(C216,'7. Regional NSW LGAs'!$B$1:$E$93,4,FALSE)</f>
        <v>#N/A</v>
      </c>
      <c r="E216" s="364">
        <v>876</v>
      </c>
      <c r="F216">
        <v>972</v>
      </c>
      <c r="H216">
        <v>318</v>
      </c>
      <c r="I216">
        <v>6</v>
      </c>
      <c r="J216">
        <v>59</v>
      </c>
      <c r="L216" t="s">
        <v>777</v>
      </c>
      <c r="M216">
        <v>36</v>
      </c>
      <c r="N216">
        <v>5</v>
      </c>
      <c r="O216">
        <v>45</v>
      </c>
      <c r="P216">
        <v>933</v>
      </c>
      <c r="Q216">
        <v>1021</v>
      </c>
      <c r="R216" s="365">
        <v>0.31392694059999998</v>
      </c>
    </row>
    <row r="217" spans="1:18" x14ac:dyDescent="0.35">
      <c r="A217">
        <v>30250</v>
      </c>
      <c r="B217" t="s">
        <v>857</v>
      </c>
      <c r="C217" t="str">
        <f t="shared" si="3"/>
        <v>Aurukun</v>
      </c>
      <c r="D217" t="e">
        <f>VLOOKUP(C217,'7. Regional NSW LGAs'!$B$1:$E$93,4,FALSE)</f>
        <v>#N/A</v>
      </c>
      <c r="E217" s="364">
        <v>1269</v>
      </c>
      <c r="F217">
        <v>641</v>
      </c>
      <c r="H217">
        <v>6</v>
      </c>
      <c r="I217">
        <v>1</v>
      </c>
      <c r="J217">
        <v>2</v>
      </c>
      <c r="L217" t="s">
        <v>858</v>
      </c>
      <c r="M217">
        <v>3</v>
      </c>
      <c r="N217">
        <v>1</v>
      </c>
      <c r="O217">
        <v>4</v>
      </c>
      <c r="P217">
        <v>641</v>
      </c>
      <c r="Q217">
        <v>641</v>
      </c>
      <c r="R217" s="365">
        <v>4.7281323999999996E-3</v>
      </c>
    </row>
    <row r="218" spans="1:18" x14ac:dyDescent="0.35">
      <c r="A218">
        <v>30300</v>
      </c>
      <c r="B218" t="s">
        <v>859</v>
      </c>
      <c r="C218" t="str">
        <f t="shared" si="3"/>
        <v>Balonne</v>
      </c>
      <c r="D218" t="e">
        <f>VLOOKUP(C218,'7. Regional NSW LGAs'!$B$1:$E$93,4,FALSE)</f>
        <v>#N/A</v>
      </c>
      <c r="E218" s="364">
        <v>4377</v>
      </c>
      <c r="F218">
        <v>963</v>
      </c>
      <c r="H218">
        <v>288</v>
      </c>
      <c r="I218">
        <v>6</v>
      </c>
      <c r="J218">
        <v>53</v>
      </c>
      <c r="L218" t="s">
        <v>858</v>
      </c>
      <c r="M218">
        <v>53</v>
      </c>
      <c r="N218">
        <v>7</v>
      </c>
      <c r="O218">
        <v>68</v>
      </c>
      <c r="P218">
        <v>841</v>
      </c>
      <c r="Q218">
        <v>1056</v>
      </c>
      <c r="R218" s="365">
        <v>0</v>
      </c>
    </row>
    <row r="219" spans="1:18" x14ac:dyDescent="0.35">
      <c r="A219">
        <v>30370</v>
      </c>
      <c r="B219" t="s">
        <v>860</v>
      </c>
      <c r="C219" t="str">
        <f t="shared" si="3"/>
        <v>Banana</v>
      </c>
      <c r="D219" t="e">
        <f>VLOOKUP(C219,'7. Regional NSW LGAs'!$B$1:$E$93,4,FALSE)</f>
        <v>#N/A</v>
      </c>
      <c r="E219" s="364">
        <v>14319</v>
      </c>
      <c r="F219">
        <v>973</v>
      </c>
      <c r="H219">
        <v>326</v>
      </c>
      <c r="I219">
        <v>6</v>
      </c>
      <c r="J219">
        <v>60</v>
      </c>
      <c r="L219" t="s">
        <v>858</v>
      </c>
      <c r="M219">
        <v>62</v>
      </c>
      <c r="N219">
        <v>8</v>
      </c>
      <c r="O219">
        <v>79</v>
      </c>
      <c r="P219">
        <v>750</v>
      </c>
      <c r="Q219">
        <v>1076</v>
      </c>
      <c r="R219" s="365">
        <v>0</v>
      </c>
    </row>
    <row r="220" spans="1:18" x14ac:dyDescent="0.35">
      <c r="A220">
        <v>30410</v>
      </c>
      <c r="B220" t="s">
        <v>861</v>
      </c>
      <c r="C220" t="str">
        <f t="shared" si="3"/>
        <v>Barcaldine</v>
      </c>
      <c r="D220" t="e">
        <f>VLOOKUP(C220,'7. Regional NSW LGAs'!$B$1:$E$93,4,FALSE)</f>
        <v>#N/A</v>
      </c>
      <c r="E220" s="364">
        <v>2865</v>
      </c>
      <c r="F220">
        <v>972</v>
      </c>
      <c r="H220">
        <v>320</v>
      </c>
      <c r="I220">
        <v>6</v>
      </c>
      <c r="J220">
        <v>59</v>
      </c>
      <c r="L220" t="s">
        <v>858</v>
      </c>
      <c r="M220">
        <v>60</v>
      </c>
      <c r="N220">
        <v>8</v>
      </c>
      <c r="O220">
        <v>76</v>
      </c>
      <c r="P220">
        <v>860</v>
      </c>
      <c r="Q220">
        <v>1050</v>
      </c>
      <c r="R220" s="365">
        <v>0</v>
      </c>
    </row>
    <row r="221" spans="1:18" x14ac:dyDescent="0.35">
      <c r="A221">
        <v>30450</v>
      </c>
      <c r="B221" t="s">
        <v>862</v>
      </c>
      <c r="C221" t="str">
        <f t="shared" si="3"/>
        <v>Barcoo</v>
      </c>
      <c r="D221" t="e">
        <f>VLOOKUP(C221,'7. Regional NSW LGAs'!$B$1:$E$93,4,FALSE)</f>
        <v>#N/A</v>
      </c>
      <c r="E221" s="364">
        <v>267</v>
      </c>
      <c r="F221">
        <v>965</v>
      </c>
      <c r="H221">
        <v>295</v>
      </c>
      <c r="I221">
        <v>6</v>
      </c>
      <c r="J221">
        <v>55</v>
      </c>
      <c r="L221" t="s">
        <v>858</v>
      </c>
      <c r="M221">
        <v>55</v>
      </c>
      <c r="N221">
        <v>7</v>
      </c>
      <c r="O221">
        <v>70</v>
      </c>
      <c r="P221">
        <v>965</v>
      </c>
      <c r="Q221">
        <v>965</v>
      </c>
      <c r="R221" s="365">
        <v>0</v>
      </c>
    </row>
    <row r="222" spans="1:18" x14ac:dyDescent="0.35">
      <c r="A222">
        <v>30760</v>
      </c>
      <c r="B222" t="s">
        <v>863</v>
      </c>
      <c r="C222" t="str">
        <f t="shared" si="3"/>
        <v>Blackall-Tambo</v>
      </c>
      <c r="D222" t="e">
        <f>VLOOKUP(C222,'7. Regional NSW LGAs'!$B$1:$E$93,4,FALSE)</f>
        <v>#N/A</v>
      </c>
      <c r="E222" s="364">
        <v>1903</v>
      </c>
      <c r="F222">
        <v>940</v>
      </c>
      <c r="H222">
        <v>193</v>
      </c>
      <c r="I222">
        <v>4</v>
      </c>
      <c r="J222">
        <v>36</v>
      </c>
      <c r="L222" t="s">
        <v>858</v>
      </c>
      <c r="M222">
        <v>41</v>
      </c>
      <c r="N222">
        <v>6</v>
      </c>
      <c r="O222">
        <v>52</v>
      </c>
      <c r="P222">
        <v>868</v>
      </c>
      <c r="Q222">
        <v>1071</v>
      </c>
      <c r="R222" s="365">
        <v>0</v>
      </c>
    </row>
    <row r="223" spans="1:18" x14ac:dyDescent="0.35">
      <c r="A223">
        <v>30900</v>
      </c>
      <c r="B223" t="s">
        <v>864</v>
      </c>
      <c r="C223" t="str">
        <f t="shared" si="3"/>
        <v>Boulia</v>
      </c>
      <c r="D223" t="e">
        <f>VLOOKUP(C223,'7. Regional NSW LGAs'!$B$1:$E$93,4,FALSE)</f>
        <v>#N/A</v>
      </c>
      <c r="E223" s="364">
        <v>426</v>
      </c>
      <c r="F223">
        <v>872</v>
      </c>
      <c r="H223">
        <v>47</v>
      </c>
      <c r="I223">
        <v>1</v>
      </c>
      <c r="J223">
        <v>9</v>
      </c>
      <c r="L223" t="s">
        <v>858</v>
      </c>
      <c r="M223">
        <v>17</v>
      </c>
      <c r="N223">
        <v>3</v>
      </c>
      <c r="O223">
        <v>22</v>
      </c>
      <c r="P223">
        <v>854</v>
      </c>
      <c r="Q223">
        <v>903</v>
      </c>
      <c r="R223" s="365">
        <v>0</v>
      </c>
    </row>
    <row r="224" spans="1:18" x14ac:dyDescent="0.35">
      <c r="A224">
        <v>31000</v>
      </c>
      <c r="B224" t="s">
        <v>865</v>
      </c>
      <c r="C224" t="str">
        <f t="shared" si="3"/>
        <v>Brisbane</v>
      </c>
      <c r="D224" t="e">
        <f>VLOOKUP(C224,'7. Regional NSW LGAs'!$B$1:$E$93,4,FALSE)</f>
        <v>#N/A</v>
      </c>
      <c r="E224" s="364">
        <v>1131155</v>
      </c>
      <c r="F224">
        <v>1060</v>
      </c>
      <c r="H224">
        <v>492</v>
      </c>
      <c r="I224">
        <v>10</v>
      </c>
      <c r="J224">
        <v>91</v>
      </c>
      <c r="L224" t="s">
        <v>858</v>
      </c>
      <c r="M224">
        <v>78</v>
      </c>
      <c r="N224">
        <v>10</v>
      </c>
      <c r="O224">
        <v>99</v>
      </c>
      <c r="P224">
        <v>572</v>
      </c>
      <c r="Q224">
        <v>1216</v>
      </c>
      <c r="R224" s="365">
        <v>8.4860165000000005E-3</v>
      </c>
    </row>
    <row r="225" spans="1:18" x14ac:dyDescent="0.35">
      <c r="A225">
        <v>31750</v>
      </c>
      <c r="B225" t="s">
        <v>866</v>
      </c>
      <c r="C225" t="str">
        <f t="shared" si="3"/>
        <v>Bulloo</v>
      </c>
      <c r="D225" t="e">
        <f>VLOOKUP(C225,'7. Regional NSW LGAs'!$B$1:$E$93,4,FALSE)</f>
        <v>#N/A</v>
      </c>
      <c r="E225" s="364">
        <v>353</v>
      </c>
      <c r="F225">
        <v>970</v>
      </c>
      <c r="H225">
        <v>314</v>
      </c>
      <c r="I225">
        <v>6</v>
      </c>
      <c r="J225">
        <v>58</v>
      </c>
      <c r="L225" t="s">
        <v>858</v>
      </c>
      <c r="M225">
        <v>58</v>
      </c>
      <c r="N225">
        <v>8</v>
      </c>
      <c r="O225">
        <v>74</v>
      </c>
      <c r="P225">
        <v>958</v>
      </c>
      <c r="Q225">
        <v>974</v>
      </c>
      <c r="R225" s="365">
        <v>0</v>
      </c>
    </row>
    <row r="226" spans="1:18" x14ac:dyDescent="0.35">
      <c r="A226">
        <v>31820</v>
      </c>
      <c r="B226" t="s">
        <v>867</v>
      </c>
      <c r="C226" t="str">
        <f t="shared" si="3"/>
        <v>Bundaberg</v>
      </c>
      <c r="D226" t="e">
        <f>VLOOKUP(C226,'7. Regional NSW LGAs'!$B$1:$E$93,4,FALSE)</f>
        <v>#N/A</v>
      </c>
      <c r="E226" s="364">
        <v>92897</v>
      </c>
      <c r="F226">
        <v>909</v>
      </c>
      <c r="H226">
        <v>100</v>
      </c>
      <c r="I226">
        <v>2</v>
      </c>
      <c r="J226">
        <v>19</v>
      </c>
      <c r="L226" t="s">
        <v>858</v>
      </c>
      <c r="M226">
        <v>25</v>
      </c>
      <c r="N226">
        <v>4</v>
      </c>
      <c r="O226">
        <v>32</v>
      </c>
      <c r="P226">
        <v>670</v>
      </c>
      <c r="Q226">
        <v>1080</v>
      </c>
      <c r="R226" s="365">
        <v>6.6740584000000002E-3</v>
      </c>
    </row>
    <row r="227" spans="1:18" x14ac:dyDescent="0.35">
      <c r="A227">
        <v>31900</v>
      </c>
      <c r="B227" t="s">
        <v>868</v>
      </c>
      <c r="C227" t="str">
        <f t="shared" si="3"/>
        <v>Burdekin</v>
      </c>
      <c r="D227" t="e">
        <f>VLOOKUP(C227,'7. Regional NSW LGAs'!$B$1:$E$93,4,FALSE)</f>
        <v>#N/A</v>
      </c>
      <c r="E227" s="364">
        <v>17074</v>
      </c>
      <c r="F227">
        <v>934</v>
      </c>
      <c r="H227">
        <v>168</v>
      </c>
      <c r="I227">
        <v>4</v>
      </c>
      <c r="J227">
        <v>31</v>
      </c>
      <c r="L227" t="s">
        <v>858</v>
      </c>
      <c r="M227">
        <v>38</v>
      </c>
      <c r="N227">
        <v>5</v>
      </c>
      <c r="O227">
        <v>49</v>
      </c>
      <c r="P227">
        <v>829</v>
      </c>
      <c r="Q227">
        <v>1076</v>
      </c>
      <c r="R227" s="365">
        <v>0</v>
      </c>
    </row>
    <row r="228" spans="1:18" x14ac:dyDescent="0.35">
      <c r="A228">
        <v>31950</v>
      </c>
      <c r="B228" t="s">
        <v>869</v>
      </c>
      <c r="C228" t="str">
        <f t="shared" si="3"/>
        <v>Burke</v>
      </c>
      <c r="D228" t="e">
        <f>VLOOKUP(C228,'7. Regional NSW LGAs'!$B$1:$E$93,4,FALSE)</f>
        <v>#N/A</v>
      </c>
      <c r="E228" s="364">
        <v>328</v>
      </c>
      <c r="F228">
        <v>921</v>
      </c>
      <c r="H228">
        <v>124</v>
      </c>
      <c r="I228">
        <v>3</v>
      </c>
      <c r="J228">
        <v>23</v>
      </c>
      <c r="L228" t="s">
        <v>858</v>
      </c>
      <c r="M228">
        <v>31</v>
      </c>
      <c r="N228">
        <v>4</v>
      </c>
      <c r="O228">
        <v>40</v>
      </c>
      <c r="P228">
        <v>892</v>
      </c>
      <c r="Q228">
        <v>978</v>
      </c>
      <c r="R228" s="365">
        <v>0</v>
      </c>
    </row>
    <row r="229" spans="1:18" x14ac:dyDescent="0.35">
      <c r="A229">
        <v>32080</v>
      </c>
      <c r="B229" t="s">
        <v>870</v>
      </c>
      <c r="C229" t="str">
        <f t="shared" si="3"/>
        <v>Cairns</v>
      </c>
      <c r="D229" t="e">
        <f>VLOOKUP(C229,'7. Regional NSW LGAs'!$B$1:$E$93,4,FALSE)</f>
        <v>#N/A</v>
      </c>
      <c r="E229" s="364">
        <v>156901</v>
      </c>
      <c r="F229">
        <v>971</v>
      </c>
      <c r="H229">
        <v>317</v>
      </c>
      <c r="I229">
        <v>6</v>
      </c>
      <c r="J229">
        <v>59</v>
      </c>
      <c r="L229" t="s">
        <v>858</v>
      </c>
      <c r="M229">
        <v>59</v>
      </c>
      <c r="N229">
        <v>8</v>
      </c>
      <c r="O229">
        <v>75</v>
      </c>
      <c r="P229">
        <v>662</v>
      </c>
      <c r="Q229">
        <v>1168</v>
      </c>
      <c r="R229" s="365">
        <v>5.0350220000000003E-4</v>
      </c>
    </row>
    <row r="230" spans="1:18" x14ac:dyDescent="0.35">
      <c r="A230">
        <v>32250</v>
      </c>
      <c r="B230" t="s">
        <v>871</v>
      </c>
      <c r="C230" t="str">
        <f t="shared" si="3"/>
        <v>Carpentaria</v>
      </c>
      <c r="D230" t="e">
        <f>VLOOKUP(C230,'7. Regional NSW LGAs'!$B$1:$E$93,4,FALSE)</f>
        <v>#N/A</v>
      </c>
      <c r="E230" s="364">
        <v>1958</v>
      </c>
      <c r="F230">
        <v>874</v>
      </c>
      <c r="H230">
        <v>52</v>
      </c>
      <c r="I230">
        <v>1</v>
      </c>
      <c r="J230">
        <v>10</v>
      </c>
      <c r="L230" t="s">
        <v>858</v>
      </c>
      <c r="M230">
        <v>18</v>
      </c>
      <c r="N230">
        <v>3</v>
      </c>
      <c r="O230">
        <v>23</v>
      </c>
      <c r="P230">
        <v>803</v>
      </c>
      <c r="Q230">
        <v>964</v>
      </c>
      <c r="R230" s="365">
        <v>0</v>
      </c>
    </row>
    <row r="231" spans="1:18" x14ac:dyDescent="0.35">
      <c r="A231">
        <v>32260</v>
      </c>
      <c r="B231" t="s">
        <v>872</v>
      </c>
      <c r="C231" t="str">
        <f t="shared" si="3"/>
        <v>Cassowary</v>
      </c>
      <c r="D231" t="e">
        <f>VLOOKUP(C231,'7. Regional NSW LGAs'!$B$1:$E$93,4,FALSE)</f>
        <v>#N/A</v>
      </c>
      <c r="E231" s="364">
        <v>28726</v>
      </c>
      <c r="F231">
        <v>912</v>
      </c>
      <c r="H231">
        <v>105</v>
      </c>
      <c r="I231">
        <v>2</v>
      </c>
      <c r="J231">
        <v>20</v>
      </c>
      <c r="L231" t="s">
        <v>858</v>
      </c>
      <c r="M231">
        <v>26</v>
      </c>
      <c r="N231">
        <v>4</v>
      </c>
      <c r="O231">
        <v>33</v>
      </c>
      <c r="P231">
        <v>717</v>
      </c>
      <c r="Q231">
        <v>1063</v>
      </c>
      <c r="R231" s="365">
        <v>1.1487851000000001E-3</v>
      </c>
    </row>
    <row r="232" spans="1:18" x14ac:dyDescent="0.35">
      <c r="A232">
        <v>32270</v>
      </c>
      <c r="B232" t="s">
        <v>873</v>
      </c>
      <c r="C232" t="str">
        <f t="shared" si="3"/>
        <v>Central</v>
      </c>
      <c r="D232" t="str">
        <f>VLOOKUP(C232,'7. Regional NSW LGAs'!$B$1:$E$93,4,FALSE)</f>
        <v>Central Darling Shire Council</v>
      </c>
      <c r="E232" s="364">
        <v>27999</v>
      </c>
      <c r="F232">
        <v>983</v>
      </c>
      <c r="H232">
        <v>369</v>
      </c>
      <c r="I232">
        <v>7</v>
      </c>
      <c r="J232">
        <v>68</v>
      </c>
      <c r="L232" t="s">
        <v>858</v>
      </c>
      <c r="M232">
        <v>70</v>
      </c>
      <c r="N232">
        <v>9</v>
      </c>
      <c r="O232">
        <v>89</v>
      </c>
      <c r="P232">
        <v>751</v>
      </c>
      <c r="Q232">
        <v>1082</v>
      </c>
      <c r="R232" s="365">
        <v>0</v>
      </c>
    </row>
    <row r="233" spans="1:18" x14ac:dyDescent="0.35">
      <c r="A233">
        <v>32310</v>
      </c>
      <c r="B233" t="s">
        <v>874</v>
      </c>
      <c r="C233" t="str">
        <f t="shared" si="3"/>
        <v>Charters</v>
      </c>
      <c r="D233" t="e">
        <f>VLOOKUP(C233,'7. Regional NSW LGAs'!$B$1:$E$93,4,FALSE)</f>
        <v>#N/A</v>
      </c>
      <c r="E233" s="364">
        <v>11876</v>
      </c>
      <c r="F233">
        <v>914</v>
      </c>
      <c r="H233">
        <v>106</v>
      </c>
      <c r="I233">
        <v>2</v>
      </c>
      <c r="J233">
        <v>20</v>
      </c>
      <c r="L233" t="s">
        <v>858</v>
      </c>
      <c r="M233">
        <v>27</v>
      </c>
      <c r="N233">
        <v>4</v>
      </c>
      <c r="O233">
        <v>35</v>
      </c>
      <c r="P233">
        <v>810</v>
      </c>
      <c r="Q233">
        <v>1016</v>
      </c>
      <c r="R233" s="365">
        <v>0</v>
      </c>
    </row>
    <row r="234" spans="1:18" x14ac:dyDescent="0.35">
      <c r="A234">
        <v>32330</v>
      </c>
      <c r="B234" t="s">
        <v>875</v>
      </c>
      <c r="C234" t="str">
        <f t="shared" si="3"/>
        <v>Cherbourg</v>
      </c>
      <c r="D234" t="e">
        <f>VLOOKUP(C234,'7. Regional NSW LGAs'!$B$1:$E$93,4,FALSE)</f>
        <v>#N/A</v>
      </c>
      <c r="E234" s="364">
        <v>1269</v>
      </c>
      <c r="F234">
        <v>566</v>
      </c>
      <c r="H234">
        <v>1</v>
      </c>
      <c r="I234">
        <v>1</v>
      </c>
      <c r="J234">
        <v>1</v>
      </c>
      <c r="L234" t="s">
        <v>858</v>
      </c>
      <c r="M234">
        <v>1</v>
      </c>
      <c r="N234">
        <v>1</v>
      </c>
      <c r="O234">
        <v>2</v>
      </c>
      <c r="P234">
        <v>566</v>
      </c>
      <c r="Q234">
        <v>566</v>
      </c>
      <c r="R234" s="365">
        <v>0</v>
      </c>
    </row>
    <row r="235" spans="1:18" x14ac:dyDescent="0.35">
      <c r="A235">
        <v>32450</v>
      </c>
      <c r="B235" t="s">
        <v>876</v>
      </c>
      <c r="C235" t="str">
        <f t="shared" si="3"/>
        <v>Cloncurry</v>
      </c>
      <c r="D235" t="e">
        <f>VLOOKUP(C235,'7. Regional NSW LGAs'!$B$1:$E$93,4,FALSE)</f>
        <v>#N/A</v>
      </c>
      <c r="E235" s="364">
        <v>3032</v>
      </c>
      <c r="F235">
        <v>946</v>
      </c>
      <c r="H235">
        <v>218</v>
      </c>
      <c r="I235">
        <v>5</v>
      </c>
      <c r="J235">
        <v>41</v>
      </c>
      <c r="L235" t="s">
        <v>858</v>
      </c>
      <c r="M235">
        <v>45</v>
      </c>
      <c r="N235">
        <v>6</v>
      </c>
      <c r="O235">
        <v>57</v>
      </c>
      <c r="P235">
        <v>797</v>
      </c>
      <c r="Q235">
        <v>1004</v>
      </c>
      <c r="R235" s="365">
        <v>0</v>
      </c>
    </row>
    <row r="236" spans="1:18" x14ac:dyDescent="0.35">
      <c r="A236">
        <v>32500</v>
      </c>
      <c r="B236" t="s">
        <v>877</v>
      </c>
      <c r="C236" t="str">
        <f t="shared" si="3"/>
        <v>Cook</v>
      </c>
      <c r="D236" t="e">
        <f>VLOOKUP(C236,'7. Regional NSW LGAs'!$B$1:$E$93,4,FALSE)</f>
        <v>#N/A</v>
      </c>
      <c r="E236" s="364">
        <v>4226</v>
      </c>
      <c r="F236">
        <v>915</v>
      </c>
      <c r="H236">
        <v>108</v>
      </c>
      <c r="I236">
        <v>2</v>
      </c>
      <c r="J236">
        <v>20</v>
      </c>
      <c r="L236" t="s">
        <v>858</v>
      </c>
      <c r="M236">
        <v>28</v>
      </c>
      <c r="N236">
        <v>4</v>
      </c>
      <c r="O236">
        <v>36</v>
      </c>
      <c r="P236">
        <v>690</v>
      </c>
      <c r="Q236">
        <v>1037</v>
      </c>
      <c r="R236" s="365">
        <v>2.1606863699999999E-2</v>
      </c>
    </row>
    <row r="237" spans="1:18" x14ac:dyDescent="0.35">
      <c r="A237">
        <v>32600</v>
      </c>
      <c r="B237" t="s">
        <v>878</v>
      </c>
      <c r="C237" t="str">
        <f t="shared" si="3"/>
        <v>Croydon</v>
      </c>
      <c r="D237" t="e">
        <f>VLOOKUP(C237,'7. Regional NSW LGAs'!$B$1:$E$93,4,FALSE)</f>
        <v>#N/A</v>
      </c>
      <c r="E237" s="364">
        <v>294</v>
      </c>
      <c r="F237">
        <v>897</v>
      </c>
      <c r="H237">
        <v>69</v>
      </c>
      <c r="I237">
        <v>2</v>
      </c>
      <c r="J237">
        <v>13</v>
      </c>
      <c r="L237" t="s">
        <v>858</v>
      </c>
      <c r="M237">
        <v>20</v>
      </c>
      <c r="N237">
        <v>3</v>
      </c>
      <c r="O237">
        <v>26</v>
      </c>
      <c r="P237">
        <v>897</v>
      </c>
      <c r="Q237">
        <v>897</v>
      </c>
      <c r="R237" s="365">
        <v>0</v>
      </c>
    </row>
    <row r="238" spans="1:18" x14ac:dyDescent="0.35">
      <c r="A238">
        <v>32750</v>
      </c>
      <c r="B238" t="s">
        <v>879</v>
      </c>
      <c r="C238" t="str">
        <f t="shared" si="3"/>
        <v>Diamantina</v>
      </c>
      <c r="D238" t="e">
        <f>VLOOKUP(C238,'7. Regional NSW LGAs'!$B$1:$E$93,4,FALSE)</f>
        <v>#N/A</v>
      </c>
      <c r="E238" s="364">
        <v>291</v>
      </c>
      <c r="F238">
        <v>979</v>
      </c>
      <c r="H238">
        <v>351</v>
      </c>
      <c r="I238">
        <v>7</v>
      </c>
      <c r="J238">
        <v>65</v>
      </c>
      <c r="L238" t="s">
        <v>858</v>
      </c>
      <c r="M238">
        <v>66</v>
      </c>
      <c r="N238">
        <v>9</v>
      </c>
      <c r="O238">
        <v>84</v>
      </c>
      <c r="P238">
        <v>979</v>
      </c>
      <c r="Q238">
        <v>979</v>
      </c>
      <c r="R238" s="365">
        <v>0</v>
      </c>
    </row>
    <row r="239" spans="1:18" x14ac:dyDescent="0.35">
      <c r="A239">
        <v>32770</v>
      </c>
      <c r="B239" t="s">
        <v>880</v>
      </c>
      <c r="C239" t="str">
        <f t="shared" si="3"/>
        <v>Doomadgee</v>
      </c>
      <c r="D239" t="e">
        <f>VLOOKUP(C239,'7. Regional NSW LGAs'!$B$1:$E$93,4,FALSE)</f>
        <v>#N/A</v>
      </c>
      <c r="E239" s="364">
        <v>1405</v>
      </c>
      <c r="F239">
        <v>660</v>
      </c>
      <c r="H239">
        <v>8</v>
      </c>
      <c r="I239">
        <v>1</v>
      </c>
      <c r="J239">
        <v>2</v>
      </c>
      <c r="L239" t="s">
        <v>858</v>
      </c>
      <c r="M239">
        <v>5</v>
      </c>
      <c r="N239">
        <v>1</v>
      </c>
      <c r="O239">
        <v>7</v>
      </c>
      <c r="P239">
        <v>660</v>
      </c>
      <c r="Q239">
        <v>892</v>
      </c>
      <c r="R239" s="365">
        <v>0</v>
      </c>
    </row>
    <row r="240" spans="1:18" x14ac:dyDescent="0.35">
      <c r="A240">
        <v>32810</v>
      </c>
      <c r="B240" t="s">
        <v>881</v>
      </c>
      <c r="C240" t="str">
        <f t="shared" si="3"/>
        <v>Douglas</v>
      </c>
      <c r="D240" t="e">
        <f>VLOOKUP(C240,'7. Regional NSW LGAs'!$B$1:$E$93,4,FALSE)</f>
        <v>#N/A</v>
      </c>
      <c r="E240" s="364">
        <v>11714</v>
      </c>
      <c r="F240">
        <v>959</v>
      </c>
      <c r="H240">
        <v>268</v>
      </c>
      <c r="I240">
        <v>5</v>
      </c>
      <c r="J240">
        <v>50</v>
      </c>
      <c r="L240" t="s">
        <v>858</v>
      </c>
      <c r="M240">
        <v>51</v>
      </c>
      <c r="N240">
        <v>7</v>
      </c>
      <c r="O240">
        <v>65</v>
      </c>
      <c r="P240">
        <v>610</v>
      </c>
      <c r="Q240">
        <v>1047</v>
      </c>
      <c r="R240" s="365">
        <v>0</v>
      </c>
    </row>
    <row r="241" spans="1:18" x14ac:dyDescent="0.35">
      <c r="A241">
        <v>33100</v>
      </c>
      <c r="B241" t="s">
        <v>882</v>
      </c>
      <c r="C241" t="str">
        <f t="shared" si="3"/>
        <v>Etheridge</v>
      </c>
      <c r="D241" t="e">
        <f>VLOOKUP(C241,'7. Regional NSW LGAs'!$B$1:$E$93,4,FALSE)</f>
        <v>#N/A</v>
      </c>
      <c r="E241" s="364">
        <v>799</v>
      </c>
      <c r="F241">
        <v>929</v>
      </c>
      <c r="H241">
        <v>140</v>
      </c>
      <c r="I241">
        <v>3</v>
      </c>
      <c r="J241">
        <v>26</v>
      </c>
      <c r="L241" t="s">
        <v>858</v>
      </c>
      <c r="M241">
        <v>33</v>
      </c>
      <c r="N241">
        <v>5</v>
      </c>
      <c r="O241">
        <v>42</v>
      </c>
      <c r="P241">
        <v>915</v>
      </c>
      <c r="Q241">
        <v>937</v>
      </c>
      <c r="R241" s="365">
        <v>0</v>
      </c>
    </row>
    <row r="242" spans="1:18" x14ac:dyDescent="0.35">
      <c r="A242">
        <v>33200</v>
      </c>
      <c r="B242" t="s">
        <v>883</v>
      </c>
      <c r="C242" t="str">
        <f t="shared" si="3"/>
        <v>Flinders</v>
      </c>
      <c r="D242" t="e">
        <f>VLOOKUP(C242,'7. Regional NSW LGAs'!$B$1:$E$93,4,FALSE)</f>
        <v>#N/A</v>
      </c>
      <c r="E242" s="364">
        <v>1536</v>
      </c>
      <c r="F242">
        <v>947</v>
      </c>
      <c r="H242">
        <v>230</v>
      </c>
      <c r="I242">
        <v>5</v>
      </c>
      <c r="J242">
        <v>43</v>
      </c>
      <c r="L242" t="s">
        <v>858</v>
      </c>
      <c r="M242">
        <v>48</v>
      </c>
      <c r="N242">
        <v>7</v>
      </c>
      <c r="O242">
        <v>61</v>
      </c>
      <c r="P242">
        <v>898</v>
      </c>
      <c r="Q242">
        <v>1031</v>
      </c>
      <c r="R242" s="365">
        <v>0</v>
      </c>
    </row>
    <row r="243" spans="1:18" x14ac:dyDescent="0.35">
      <c r="A243">
        <v>33220</v>
      </c>
      <c r="B243" t="s">
        <v>884</v>
      </c>
      <c r="C243" t="str">
        <f t="shared" si="3"/>
        <v>Fraser</v>
      </c>
      <c r="D243" t="e">
        <f>VLOOKUP(C243,'7. Regional NSW LGAs'!$B$1:$E$93,4,FALSE)</f>
        <v>#N/A</v>
      </c>
      <c r="E243" s="364">
        <v>101504</v>
      </c>
      <c r="F243">
        <v>899</v>
      </c>
      <c r="H243">
        <v>72</v>
      </c>
      <c r="I243">
        <v>2</v>
      </c>
      <c r="J243">
        <v>14</v>
      </c>
      <c r="L243" t="s">
        <v>858</v>
      </c>
      <c r="M243">
        <v>21</v>
      </c>
      <c r="N243">
        <v>3</v>
      </c>
      <c r="O243">
        <v>27</v>
      </c>
      <c r="P243">
        <v>706</v>
      </c>
      <c r="Q243">
        <v>1050</v>
      </c>
      <c r="R243" s="365">
        <v>9.4676072000000003E-3</v>
      </c>
    </row>
    <row r="244" spans="1:18" x14ac:dyDescent="0.35">
      <c r="A244">
        <v>33360</v>
      </c>
      <c r="B244" t="s">
        <v>885</v>
      </c>
      <c r="C244" t="str">
        <f t="shared" si="3"/>
        <v>Gladstone</v>
      </c>
      <c r="D244" t="e">
        <f>VLOOKUP(C244,'7. Regional NSW LGAs'!$B$1:$E$93,4,FALSE)</f>
        <v>#N/A</v>
      </c>
      <c r="E244" s="364">
        <v>61640</v>
      </c>
      <c r="F244">
        <v>964</v>
      </c>
      <c r="H244">
        <v>290</v>
      </c>
      <c r="I244">
        <v>6</v>
      </c>
      <c r="J244">
        <v>54</v>
      </c>
      <c r="L244" t="s">
        <v>858</v>
      </c>
      <c r="M244">
        <v>54</v>
      </c>
      <c r="N244">
        <v>7</v>
      </c>
      <c r="O244">
        <v>69</v>
      </c>
      <c r="P244">
        <v>773</v>
      </c>
      <c r="Q244">
        <v>1083</v>
      </c>
      <c r="R244" s="365">
        <v>7.6249189000000004E-3</v>
      </c>
    </row>
    <row r="245" spans="1:18" x14ac:dyDescent="0.35">
      <c r="A245">
        <v>33430</v>
      </c>
      <c r="B245" t="s">
        <v>886</v>
      </c>
      <c r="C245" t="str">
        <f t="shared" si="3"/>
        <v>Gold</v>
      </c>
      <c r="D245" t="e">
        <f>VLOOKUP(C245,'7. Regional NSW LGAs'!$B$1:$E$93,4,FALSE)</f>
        <v>#N/A</v>
      </c>
      <c r="E245" s="364">
        <v>555721</v>
      </c>
      <c r="F245">
        <v>1009</v>
      </c>
      <c r="H245">
        <v>431</v>
      </c>
      <c r="I245">
        <v>8</v>
      </c>
      <c r="J245">
        <v>80</v>
      </c>
      <c r="L245" t="s">
        <v>858</v>
      </c>
      <c r="M245">
        <v>75</v>
      </c>
      <c r="N245">
        <v>10</v>
      </c>
      <c r="O245">
        <v>95</v>
      </c>
      <c r="P245">
        <v>739</v>
      </c>
      <c r="Q245">
        <v>1179</v>
      </c>
      <c r="R245" s="365">
        <v>2.9961077999999999E-3</v>
      </c>
    </row>
    <row r="246" spans="1:18" x14ac:dyDescent="0.35">
      <c r="A246">
        <v>33610</v>
      </c>
      <c r="B246" t="s">
        <v>887</v>
      </c>
      <c r="C246" t="str">
        <f t="shared" si="3"/>
        <v>Goondiwindi</v>
      </c>
      <c r="D246" t="e">
        <f>VLOOKUP(C246,'7. Regional NSW LGAs'!$B$1:$E$93,4,FALSE)</f>
        <v>#N/A</v>
      </c>
      <c r="E246" s="364">
        <v>10630</v>
      </c>
      <c r="F246">
        <v>957</v>
      </c>
      <c r="H246">
        <v>258</v>
      </c>
      <c r="I246">
        <v>5</v>
      </c>
      <c r="J246">
        <v>48</v>
      </c>
      <c r="L246" t="s">
        <v>858</v>
      </c>
      <c r="M246">
        <v>50</v>
      </c>
      <c r="N246">
        <v>7</v>
      </c>
      <c r="O246">
        <v>64</v>
      </c>
      <c r="P246">
        <v>710</v>
      </c>
      <c r="Q246">
        <v>1114</v>
      </c>
      <c r="R246" s="365">
        <v>0</v>
      </c>
    </row>
    <row r="247" spans="1:18" x14ac:dyDescent="0.35">
      <c r="A247">
        <v>33620</v>
      </c>
      <c r="B247" t="s">
        <v>888</v>
      </c>
      <c r="C247" t="str">
        <f t="shared" si="3"/>
        <v>Gympie</v>
      </c>
      <c r="D247" t="e">
        <f>VLOOKUP(C247,'7. Regional NSW LGAs'!$B$1:$E$93,4,FALSE)</f>
        <v>#N/A</v>
      </c>
      <c r="E247" s="364">
        <v>49559</v>
      </c>
      <c r="F247">
        <v>903</v>
      </c>
      <c r="H247">
        <v>79</v>
      </c>
      <c r="I247">
        <v>2</v>
      </c>
      <c r="J247">
        <v>15</v>
      </c>
      <c r="L247" t="s">
        <v>858</v>
      </c>
      <c r="M247">
        <v>22</v>
      </c>
      <c r="N247">
        <v>3</v>
      </c>
      <c r="O247">
        <v>28</v>
      </c>
      <c r="P247">
        <v>701</v>
      </c>
      <c r="Q247">
        <v>1012</v>
      </c>
      <c r="R247" s="365">
        <v>1.210678E-4</v>
      </c>
    </row>
    <row r="248" spans="1:18" x14ac:dyDescent="0.35">
      <c r="A248">
        <v>33800</v>
      </c>
      <c r="B248" t="s">
        <v>889</v>
      </c>
      <c r="C248" t="str">
        <f t="shared" si="3"/>
        <v>Hinchinbrook</v>
      </c>
      <c r="D248" t="e">
        <f>VLOOKUP(C248,'7. Regional NSW LGAs'!$B$1:$E$93,4,FALSE)</f>
        <v>#N/A</v>
      </c>
      <c r="E248" s="364">
        <v>10885</v>
      </c>
      <c r="F248">
        <v>929</v>
      </c>
      <c r="H248">
        <v>142</v>
      </c>
      <c r="I248">
        <v>3</v>
      </c>
      <c r="J248">
        <v>27</v>
      </c>
      <c r="L248" t="s">
        <v>858</v>
      </c>
      <c r="M248">
        <v>34</v>
      </c>
      <c r="N248">
        <v>5</v>
      </c>
      <c r="O248">
        <v>44</v>
      </c>
      <c r="P248">
        <v>835</v>
      </c>
      <c r="Q248">
        <v>994</v>
      </c>
      <c r="R248" s="365">
        <v>9.1869550000000003E-4</v>
      </c>
    </row>
    <row r="249" spans="1:18" x14ac:dyDescent="0.35">
      <c r="A249">
        <v>33830</v>
      </c>
      <c r="B249" t="s">
        <v>890</v>
      </c>
      <c r="C249" t="str">
        <f t="shared" si="3"/>
        <v>Hope</v>
      </c>
      <c r="D249" t="e">
        <f>VLOOKUP(C249,'7. Regional NSW LGAs'!$B$1:$E$93,4,FALSE)</f>
        <v>#N/A</v>
      </c>
      <c r="E249" s="364">
        <v>918</v>
      </c>
      <c r="F249">
        <v>699</v>
      </c>
      <c r="H249">
        <v>17</v>
      </c>
      <c r="I249">
        <v>1</v>
      </c>
      <c r="J249">
        <v>4</v>
      </c>
      <c r="L249" t="s">
        <v>858</v>
      </c>
      <c r="M249">
        <v>11</v>
      </c>
      <c r="N249">
        <v>2</v>
      </c>
      <c r="O249">
        <v>14</v>
      </c>
      <c r="P249">
        <v>685</v>
      </c>
      <c r="Q249">
        <v>861</v>
      </c>
      <c r="R249" s="365">
        <v>0</v>
      </c>
    </row>
    <row r="250" spans="1:18" x14ac:dyDescent="0.35">
      <c r="A250">
        <v>33960</v>
      </c>
      <c r="B250" t="s">
        <v>891</v>
      </c>
      <c r="C250" t="str">
        <f t="shared" si="3"/>
        <v>Ipswich</v>
      </c>
      <c r="D250" t="e">
        <f>VLOOKUP(C250,'7. Regional NSW LGAs'!$B$1:$E$93,4,FALSE)</f>
        <v>#N/A</v>
      </c>
      <c r="E250" s="364">
        <v>193733</v>
      </c>
      <c r="F250">
        <v>948</v>
      </c>
      <c r="H250">
        <v>234</v>
      </c>
      <c r="I250">
        <v>5</v>
      </c>
      <c r="J250">
        <v>43</v>
      </c>
      <c r="L250" t="s">
        <v>858</v>
      </c>
      <c r="M250">
        <v>49</v>
      </c>
      <c r="N250">
        <v>7</v>
      </c>
      <c r="O250">
        <v>63</v>
      </c>
      <c r="P250">
        <v>650</v>
      </c>
      <c r="Q250">
        <v>1207</v>
      </c>
      <c r="R250" s="365">
        <v>3.1693102999999999E-3</v>
      </c>
    </row>
    <row r="251" spans="1:18" x14ac:dyDescent="0.35">
      <c r="A251">
        <v>33980</v>
      </c>
      <c r="B251" t="s">
        <v>892</v>
      </c>
      <c r="C251" t="str">
        <f t="shared" si="3"/>
        <v>Isaac</v>
      </c>
      <c r="D251" t="e">
        <f>VLOOKUP(C251,'7. Regional NSW LGAs'!$B$1:$E$93,4,FALSE)</f>
        <v>#N/A</v>
      </c>
      <c r="E251" s="364">
        <v>20940</v>
      </c>
      <c r="F251">
        <v>987</v>
      </c>
      <c r="H251">
        <v>380</v>
      </c>
      <c r="I251">
        <v>7</v>
      </c>
      <c r="J251">
        <v>70</v>
      </c>
      <c r="L251" t="s">
        <v>858</v>
      </c>
      <c r="M251">
        <v>71</v>
      </c>
      <c r="N251">
        <v>9</v>
      </c>
      <c r="O251">
        <v>90</v>
      </c>
      <c r="P251">
        <v>858</v>
      </c>
      <c r="Q251">
        <v>1086</v>
      </c>
      <c r="R251" s="365">
        <v>7.8796561999999997E-3</v>
      </c>
    </row>
    <row r="252" spans="1:18" x14ac:dyDescent="0.35">
      <c r="A252">
        <v>34420</v>
      </c>
      <c r="B252" t="s">
        <v>893</v>
      </c>
      <c r="C252" t="str">
        <f t="shared" si="3"/>
        <v>Kowanyama</v>
      </c>
      <c r="D252" t="e">
        <f>VLOOKUP(C252,'7. Regional NSW LGAs'!$B$1:$E$93,4,FALSE)</f>
        <v>#N/A</v>
      </c>
      <c r="E252" s="364">
        <v>944</v>
      </c>
      <c r="F252">
        <v>676</v>
      </c>
      <c r="H252">
        <v>11</v>
      </c>
      <c r="I252">
        <v>1</v>
      </c>
      <c r="J252">
        <v>3</v>
      </c>
      <c r="L252" t="s">
        <v>858</v>
      </c>
      <c r="M252">
        <v>8</v>
      </c>
      <c r="N252">
        <v>2</v>
      </c>
      <c r="O252">
        <v>11</v>
      </c>
      <c r="P252">
        <v>676</v>
      </c>
      <c r="Q252">
        <v>676</v>
      </c>
      <c r="R252" s="365">
        <v>0</v>
      </c>
    </row>
    <row r="253" spans="1:18" x14ac:dyDescent="0.35">
      <c r="A253">
        <v>34530</v>
      </c>
      <c r="B253" t="s">
        <v>894</v>
      </c>
      <c r="C253" t="str">
        <f t="shared" si="3"/>
        <v>Livingstone</v>
      </c>
      <c r="D253" t="e">
        <f>VLOOKUP(C253,'7. Regional NSW LGAs'!$B$1:$E$93,4,FALSE)</f>
        <v>#N/A</v>
      </c>
      <c r="E253" s="364">
        <v>36272</v>
      </c>
      <c r="F253">
        <v>974</v>
      </c>
      <c r="H253">
        <v>333</v>
      </c>
      <c r="I253">
        <v>7</v>
      </c>
      <c r="J253">
        <v>62</v>
      </c>
      <c r="L253" t="s">
        <v>858</v>
      </c>
      <c r="M253">
        <v>64</v>
      </c>
      <c r="N253">
        <v>9</v>
      </c>
      <c r="O253">
        <v>82</v>
      </c>
      <c r="P253">
        <v>782</v>
      </c>
      <c r="Q253">
        <v>1100</v>
      </c>
      <c r="R253" s="365">
        <v>2.0291133699999998E-2</v>
      </c>
    </row>
    <row r="254" spans="1:18" x14ac:dyDescent="0.35">
      <c r="A254">
        <v>34570</v>
      </c>
      <c r="B254" t="s">
        <v>895</v>
      </c>
      <c r="C254" t="str">
        <f t="shared" si="3"/>
        <v>Lockhart</v>
      </c>
      <c r="D254" t="str">
        <f>VLOOKUP(C254,'7. Regional NSW LGAs'!$B$1:$E$93,4,FALSE)</f>
        <v>Lockhart Shire Council</v>
      </c>
      <c r="E254" s="364">
        <v>712</v>
      </c>
      <c r="F254">
        <v>696</v>
      </c>
      <c r="H254">
        <v>15</v>
      </c>
      <c r="I254">
        <v>1</v>
      </c>
      <c r="J254">
        <v>3</v>
      </c>
      <c r="L254" t="s">
        <v>858</v>
      </c>
      <c r="M254">
        <v>10</v>
      </c>
      <c r="N254">
        <v>2</v>
      </c>
      <c r="O254">
        <v>13</v>
      </c>
      <c r="P254">
        <v>696</v>
      </c>
      <c r="Q254">
        <v>696</v>
      </c>
      <c r="R254" s="365">
        <v>2.1652621699999999E-2</v>
      </c>
    </row>
    <row r="255" spans="1:18" x14ac:dyDescent="0.35">
      <c r="A255">
        <v>34580</v>
      </c>
      <c r="B255" t="s">
        <v>896</v>
      </c>
      <c r="C255" t="str">
        <f t="shared" si="3"/>
        <v>Lockyer</v>
      </c>
      <c r="D255" t="e">
        <f>VLOOKUP(C255,'7. Regional NSW LGAs'!$B$1:$E$93,4,FALSE)</f>
        <v>#N/A</v>
      </c>
      <c r="E255" s="364">
        <v>38609</v>
      </c>
      <c r="F255">
        <v>932</v>
      </c>
      <c r="H255">
        <v>156</v>
      </c>
      <c r="I255">
        <v>3</v>
      </c>
      <c r="J255">
        <v>29</v>
      </c>
      <c r="L255" t="s">
        <v>858</v>
      </c>
      <c r="M255">
        <v>36</v>
      </c>
      <c r="N255">
        <v>5</v>
      </c>
      <c r="O255">
        <v>46</v>
      </c>
      <c r="P255">
        <v>790</v>
      </c>
      <c r="Q255">
        <v>1108</v>
      </c>
      <c r="R255" s="365">
        <v>8.4954285000000008E-3</v>
      </c>
    </row>
    <row r="256" spans="1:18" x14ac:dyDescent="0.35">
      <c r="A256">
        <v>34590</v>
      </c>
      <c r="B256" t="s">
        <v>897</v>
      </c>
      <c r="C256" t="str">
        <f t="shared" si="3"/>
        <v>Logan</v>
      </c>
      <c r="D256" t="e">
        <f>VLOOKUP(C256,'7. Regional NSW LGAs'!$B$1:$E$93,4,FALSE)</f>
        <v>#N/A</v>
      </c>
      <c r="E256" s="364">
        <v>303386</v>
      </c>
      <c r="F256">
        <v>946</v>
      </c>
      <c r="H256">
        <v>219</v>
      </c>
      <c r="I256">
        <v>5</v>
      </c>
      <c r="J256">
        <v>41</v>
      </c>
      <c r="L256" t="s">
        <v>858</v>
      </c>
      <c r="M256">
        <v>46</v>
      </c>
      <c r="N256">
        <v>6</v>
      </c>
      <c r="O256">
        <v>59</v>
      </c>
      <c r="P256">
        <v>645</v>
      </c>
      <c r="Q256">
        <v>1132</v>
      </c>
      <c r="R256" s="365">
        <v>3.6587050000000003E-4</v>
      </c>
    </row>
    <row r="257" spans="1:18" x14ac:dyDescent="0.35">
      <c r="A257">
        <v>34710</v>
      </c>
      <c r="B257" t="s">
        <v>898</v>
      </c>
      <c r="C257" t="str">
        <f t="shared" si="3"/>
        <v>Longreach</v>
      </c>
      <c r="D257" t="e">
        <f>VLOOKUP(C257,'7. Regional NSW LGAs'!$B$1:$E$93,4,FALSE)</f>
        <v>#N/A</v>
      </c>
      <c r="E257" s="364">
        <v>3660</v>
      </c>
      <c r="F257">
        <v>982</v>
      </c>
      <c r="H257">
        <v>362</v>
      </c>
      <c r="I257">
        <v>7</v>
      </c>
      <c r="J257">
        <v>67</v>
      </c>
      <c r="L257" t="s">
        <v>858</v>
      </c>
      <c r="M257">
        <v>67</v>
      </c>
      <c r="N257">
        <v>9</v>
      </c>
      <c r="O257">
        <v>85</v>
      </c>
      <c r="P257">
        <v>933</v>
      </c>
      <c r="Q257">
        <v>1057</v>
      </c>
      <c r="R257" s="365">
        <v>0</v>
      </c>
    </row>
    <row r="258" spans="1:18" x14ac:dyDescent="0.35">
      <c r="A258">
        <v>34770</v>
      </c>
      <c r="B258" t="s">
        <v>899</v>
      </c>
      <c r="C258" t="str">
        <f t="shared" si="3"/>
        <v>Mackay</v>
      </c>
      <c r="D258" t="e">
        <f>VLOOKUP(C258,'7. Regional NSW LGAs'!$B$1:$E$93,4,FALSE)</f>
        <v>#N/A</v>
      </c>
      <c r="E258" s="364">
        <v>114969</v>
      </c>
      <c r="F258">
        <v>966</v>
      </c>
      <c r="H258">
        <v>299</v>
      </c>
      <c r="I258">
        <v>6</v>
      </c>
      <c r="J258">
        <v>55</v>
      </c>
      <c r="L258" t="s">
        <v>858</v>
      </c>
      <c r="M258">
        <v>56</v>
      </c>
      <c r="N258">
        <v>8</v>
      </c>
      <c r="O258">
        <v>71</v>
      </c>
      <c r="P258">
        <v>786</v>
      </c>
      <c r="Q258">
        <v>1131</v>
      </c>
      <c r="R258" s="365">
        <v>1.2003236000000001E-3</v>
      </c>
    </row>
    <row r="259" spans="1:18" x14ac:dyDescent="0.35">
      <c r="A259">
        <v>34800</v>
      </c>
      <c r="B259" t="s">
        <v>900</v>
      </c>
      <c r="C259" t="str">
        <f t="shared" si="3"/>
        <v>McKinlay</v>
      </c>
      <c r="D259" t="e">
        <f>VLOOKUP(C259,'7. Regional NSW LGAs'!$B$1:$E$93,4,FALSE)</f>
        <v>#N/A</v>
      </c>
      <c r="E259" s="364">
        <v>796</v>
      </c>
      <c r="F259">
        <v>992</v>
      </c>
      <c r="H259">
        <v>398</v>
      </c>
      <c r="I259">
        <v>8</v>
      </c>
      <c r="J259">
        <v>74</v>
      </c>
      <c r="L259" t="s">
        <v>858</v>
      </c>
      <c r="M259">
        <v>72</v>
      </c>
      <c r="N259">
        <v>10</v>
      </c>
      <c r="O259">
        <v>92</v>
      </c>
      <c r="P259">
        <v>935</v>
      </c>
      <c r="Q259">
        <v>1073</v>
      </c>
      <c r="R259" s="365">
        <v>0</v>
      </c>
    </row>
    <row r="260" spans="1:18" x14ac:dyDescent="0.35">
      <c r="A260">
        <v>34830</v>
      </c>
      <c r="B260" t="s">
        <v>901</v>
      </c>
      <c r="C260" t="str">
        <f t="shared" si="3"/>
        <v>Mapoon</v>
      </c>
      <c r="D260" t="e">
        <f>VLOOKUP(C260,'7. Regional NSW LGAs'!$B$1:$E$93,4,FALSE)</f>
        <v>#N/A</v>
      </c>
      <c r="E260" s="364">
        <v>310</v>
      </c>
      <c r="F260">
        <v>763</v>
      </c>
      <c r="H260">
        <v>28</v>
      </c>
      <c r="I260">
        <v>1</v>
      </c>
      <c r="J260">
        <v>6</v>
      </c>
      <c r="L260" t="s">
        <v>858</v>
      </c>
      <c r="M260">
        <v>15</v>
      </c>
      <c r="N260">
        <v>2</v>
      </c>
      <c r="O260">
        <v>19</v>
      </c>
      <c r="P260">
        <v>763</v>
      </c>
      <c r="Q260">
        <v>763</v>
      </c>
      <c r="R260" s="365">
        <v>8.7976540000000002E-3</v>
      </c>
    </row>
    <row r="261" spans="1:18" x14ac:dyDescent="0.35">
      <c r="A261">
        <v>34860</v>
      </c>
      <c r="B261" t="s">
        <v>902</v>
      </c>
      <c r="C261" t="str">
        <f t="shared" si="3"/>
        <v>Maranoa</v>
      </c>
      <c r="D261" t="e">
        <f>VLOOKUP(C261,'7. Regional NSW LGAs'!$B$1:$E$93,4,FALSE)</f>
        <v>#N/A</v>
      </c>
      <c r="E261" s="364">
        <v>12666</v>
      </c>
      <c r="F261">
        <v>982</v>
      </c>
      <c r="H261">
        <v>364</v>
      </c>
      <c r="I261">
        <v>7</v>
      </c>
      <c r="J261">
        <v>67</v>
      </c>
      <c r="L261" t="s">
        <v>858</v>
      </c>
      <c r="M261">
        <v>68</v>
      </c>
      <c r="N261">
        <v>9</v>
      </c>
      <c r="O261">
        <v>87</v>
      </c>
      <c r="P261">
        <v>836</v>
      </c>
      <c r="Q261">
        <v>1087</v>
      </c>
      <c r="R261" s="365">
        <v>0</v>
      </c>
    </row>
    <row r="262" spans="1:18" x14ac:dyDescent="0.35">
      <c r="A262">
        <v>34880</v>
      </c>
      <c r="B262" t="s">
        <v>903</v>
      </c>
      <c r="C262" t="str">
        <f t="shared" si="3"/>
        <v>Mareeba</v>
      </c>
      <c r="D262" t="e">
        <f>VLOOKUP(C262,'7. Regional NSW LGAs'!$B$1:$E$93,4,FALSE)</f>
        <v>#N/A</v>
      </c>
      <c r="E262" s="364">
        <v>21557</v>
      </c>
      <c r="F262">
        <v>926</v>
      </c>
      <c r="H262">
        <v>131</v>
      </c>
      <c r="I262">
        <v>3</v>
      </c>
      <c r="J262">
        <v>25</v>
      </c>
      <c r="L262" t="s">
        <v>858</v>
      </c>
      <c r="M262">
        <v>32</v>
      </c>
      <c r="N262">
        <v>5</v>
      </c>
      <c r="O262">
        <v>41</v>
      </c>
      <c r="P262">
        <v>741</v>
      </c>
      <c r="Q262">
        <v>1026</v>
      </c>
      <c r="R262" s="365">
        <v>5.4089158999999998E-2</v>
      </c>
    </row>
    <row r="263" spans="1:18" x14ac:dyDescent="0.35">
      <c r="A263">
        <v>35010</v>
      </c>
      <c r="B263" t="s">
        <v>904</v>
      </c>
      <c r="C263" t="str">
        <f t="shared" si="3"/>
        <v>Moreton</v>
      </c>
      <c r="D263" t="e">
        <f>VLOOKUP(C263,'7. Regional NSW LGAs'!$B$1:$E$93,4,FALSE)</f>
        <v>#N/A</v>
      </c>
      <c r="E263" s="364">
        <v>425302</v>
      </c>
      <c r="F263">
        <v>982</v>
      </c>
      <c r="H263">
        <v>365</v>
      </c>
      <c r="I263">
        <v>7</v>
      </c>
      <c r="J263">
        <v>67</v>
      </c>
      <c r="L263" t="s">
        <v>858</v>
      </c>
      <c r="M263">
        <v>69</v>
      </c>
      <c r="N263">
        <v>9</v>
      </c>
      <c r="O263">
        <v>88</v>
      </c>
      <c r="P263">
        <v>670</v>
      </c>
      <c r="Q263">
        <v>1185</v>
      </c>
      <c r="R263" s="365">
        <v>2.5558309000000001E-3</v>
      </c>
    </row>
    <row r="264" spans="1:18" x14ac:dyDescent="0.35">
      <c r="A264">
        <v>35250</v>
      </c>
      <c r="B264" t="s">
        <v>905</v>
      </c>
      <c r="C264" t="str">
        <f t="shared" ref="C264:C327" si="4">LEFT(B264,FIND(" ",B264)-1)</f>
        <v>Mornington</v>
      </c>
      <c r="D264" t="e">
        <f>VLOOKUP(C264,'7. Regional NSW LGAs'!$B$1:$E$93,4,FALSE)</f>
        <v>#N/A</v>
      </c>
      <c r="E264" s="364">
        <v>1143</v>
      </c>
      <c r="F264">
        <v>715</v>
      </c>
      <c r="H264">
        <v>19</v>
      </c>
      <c r="I264">
        <v>1</v>
      </c>
      <c r="J264">
        <v>4</v>
      </c>
      <c r="L264" t="s">
        <v>858</v>
      </c>
      <c r="M264">
        <v>12</v>
      </c>
      <c r="N264">
        <v>2</v>
      </c>
      <c r="O264">
        <v>16</v>
      </c>
      <c r="P264">
        <v>715</v>
      </c>
      <c r="Q264">
        <v>715</v>
      </c>
      <c r="R264" s="365">
        <v>4.3744531999999996E-3</v>
      </c>
    </row>
    <row r="265" spans="1:18" x14ac:dyDescent="0.35">
      <c r="A265">
        <v>35300</v>
      </c>
      <c r="B265" t="s">
        <v>906</v>
      </c>
      <c r="C265" t="str">
        <f t="shared" si="4"/>
        <v>Mount</v>
      </c>
      <c r="D265" t="e">
        <f>VLOOKUP(C265,'7. Regional NSW LGAs'!$B$1:$E$93,4,FALSE)</f>
        <v>#N/A</v>
      </c>
      <c r="E265" s="364">
        <v>18671</v>
      </c>
      <c r="F265">
        <v>972</v>
      </c>
      <c r="H265">
        <v>324</v>
      </c>
      <c r="I265">
        <v>6</v>
      </c>
      <c r="J265">
        <v>60</v>
      </c>
      <c r="L265" t="s">
        <v>858</v>
      </c>
      <c r="M265">
        <v>61</v>
      </c>
      <c r="N265">
        <v>8</v>
      </c>
      <c r="O265">
        <v>78</v>
      </c>
      <c r="P265">
        <v>710</v>
      </c>
      <c r="Q265">
        <v>1199</v>
      </c>
      <c r="R265" s="365">
        <v>4.28472E-4</v>
      </c>
    </row>
    <row r="266" spans="1:18" x14ac:dyDescent="0.35">
      <c r="A266">
        <v>35600</v>
      </c>
      <c r="B266" t="s">
        <v>907</v>
      </c>
      <c r="C266" t="str">
        <f t="shared" si="4"/>
        <v>Murweh</v>
      </c>
      <c r="D266" t="e">
        <f>VLOOKUP(C266,'7. Regional NSW LGAs'!$B$1:$E$93,4,FALSE)</f>
        <v>#N/A</v>
      </c>
      <c r="E266" s="364">
        <v>4307</v>
      </c>
      <c r="F266">
        <v>935</v>
      </c>
      <c r="H266">
        <v>170</v>
      </c>
      <c r="I266">
        <v>4</v>
      </c>
      <c r="J266">
        <v>32</v>
      </c>
      <c r="L266" t="s">
        <v>858</v>
      </c>
      <c r="M266">
        <v>39</v>
      </c>
      <c r="N266">
        <v>5</v>
      </c>
      <c r="O266">
        <v>50</v>
      </c>
      <c r="P266">
        <v>853</v>
      </c>
      <c r="Q266">
        <v>1068</v>
      </c>
      <c r="R266" s="365">
        <v>0</v>
      </c>
    </row>
    <row r="267" spans="1:18" x14ac:dyDescent="0.35">
      <c r="A267">
        <v>35670</v>
      </c>
      <c r="B267" t="s">
        <v>908</v>
      </c>
      <c r="C267" t="str">
        <f t="shared" si="4"/>
        <v>Napranum</v>
      </c>
      <c r="D267" t="e">
        <f>VLOOKUP(C267,'7. Regional NSW LGAs'!$B$1:$E$93,4,FALSE)</f>
        <v>#N/A</v>
      </c>
      <c r="E267" s="364">
        <v>957</v>
      </c>
      <c r="F267">
        <v>665</v>
      </c>
      <c r="H267">
        <v>9</v>
      </c>
      <c r="I267">
        <v>1</v>
      </c>
      <c r="J267">
        <v>2</v>
      </c>
      <c r="L267" t="s">
        <v>858</v>
      </c>
      <c r="M267">
        <v>6</v>
      </c>
      <c r="N267">
        <v>1</v>
      </c>
      <c r="O267">
        <v>8</v>
      </c>
      <c r="P267">
        <v>665</v>
      </c>
      <c r="Q267">
        <v>665</v>
      </c>
      <c r="R267" s="365">
        <v>4.7496913E-3</v>
      </c>
    </row>
    <row r="268" spans="1:18" x14ac:dyDescent="0.35">
      <c r="A268">
        <v>35740</v>
      </c>
      <c r="B268" t="s">
        <v>909</v>
      </c>
      <c r="C268" t="str">
        <f t="shared" si="4"/>
        <v>Noosa</v>
      </c>
      <c r="D268" t="e">
        <f>VLOOKUP(C268,'7. Regional NSW LGAs'!$B$1:$E$93,4,FALSE)</f>
        <v>#N/A</v>
      </c>
      <c r="E268" s="364">
        <v>52149</v>
      </c>
      <c r="F268">
        <v>999</v>
      </c>
      <c r="H268">
        <v>415</v>
      </c>
      <c r="I268">
        <v>8</v>
      </c>
      <c r="J268">
        <v>77</v>
      </c>
      <c r="L268" t="s">
        <v>858</v>
      </c>
      <c r="M268">
        <v>74</v>
      </c>
      <c r="N268">
        <v>10</v>
      </c>
      <c r="O268">
        <v>94</v>
      </c>
      <c r="P268">
        <v>843</v>
      </c>
      <c r="Q268">
        <v>1140</v>
      </c>
      <c r="R268" s="365">
        <v>5.1774721999999999E-3</v>
      </c>
    </row>
    <row r="269" spans="1:18" x14ac:dyDescent="0.35">
      <c r="A269">
        <v>35760</v>
      </c>
      <c r="B269" t="s">
        <v>910</v>
      </c>
      <c r="C269" t="str">
        <f t="shared" si="4"/>
        <v>North</v>
      </c>
      <c r="D269" t="e">
        <f>VLOOKUP(C269,'7. Regional NSW LGAs'!$B$1:$E$93,4,FALSE)</f>
        <v>#N/A</v>
      </c>
      <c r="E269" s="364">
        <v>10478</v>
      </c>
      <c r="F269">
        <v>908</v>
      </c>
      <c r="H269">
        <v>95</v>
      </c>
      <c r="I269">
        <v>2</v>
      </c>
      <c r="J269">
        <v>18</v>
      </c>
      <c r="L269" t="s">
        <v>858</v>
      </c>
      <c r="M269">
        <v>24</v>
      </c>
      <c r="N269">
        <v>4</v>
      </c>
      <c r="O269">
        <v>31</v>
      </c>
      <c r="P269">
        <v>774</v>
      </c>
      <c r="Q269">
        <v>1049</v>
      </c>
      <c r="R269" s="365">
        <v>1.1452566999999999E-3</v>
      </c>
    </row>
    <row r="270" spans="1:18" x14ac:dyDescent="0.35">
      <c r="A270">
        <v>35780</v>
      </c>
      <c r="B270" t="s">
        <v>911</v>
      </c>
      <c r="C270" t="str">
        <f t="shared" si="4"/>
        <v>Northern</v>
      </c>
      <c r="D270" t="e">
        <f>VLOOKUP(C270,'7. Regional NSW LGAs'!$B$1:$E$93,4,FALSE)</f>
        <v>#N/A</v>
      </c>
      <c r="E270" s="364">
        <v>2796</v>
      </c>
      <c r="F270">
        <v>771</v>
      </c>
      <c r="H270">
        <v>32</v>
      </c>
      <c r="I270">
        <v>1</v>
      </c>
      <c r="J270">
        <v>6</v>
      </c>
      <c r="L270" t="s">
        <v>858</v>
      </c>
      <c r="M270">
        <v>16</v>
      </c>
      <c r="N270">
        <v>3</v>
      </c>
      <c r="O270">
        <v>21</v>
      </c>
      <c r="P270">
        <v>688</v>
      </c>
      <c r="Q270">
        <v>847</v>
      </c>
      <c r="R270" s="365">
        <v>8.2260371999999995E-3</v>
      </c>
    </row>
    <row r="271" spans="1:18" x14ac:dyDescent="0.35">
      <c r="A271">
        <v>35790</v>
      </c>
      <c r="B271" t="s">
        <v>912</v>
      </c>
      <c r="C271" t="str">
        <f t="shared" si="4"/>
        <v>Palm</v>
      </c>
      <c r="D271" t="e">
        <f>VLOOKUP(C271,'7. Regional NSW LGAs'!$B$1:$E$93,4,FALSE)</f>
        <v>#N/A</v>
      </c>
      <c r="E271" s="364">
        <v>2446</v>
      </c>
      <c r="F271">
        <v>673</v>
      </c>
      <c r="H271">
        <v>10</v>
      </c>
      <c r="I271">
        <v>1</v>
      </c>
      <c r="J271">
        <v>2</v>
      </c>
      <c r="L271" t="s">
        <v>858</v>
      </c>
      <c r="M271">
        <v>7</v>
      </c>
      <c r="N271">
        <v>1</v>
      </c>
      <c r="O271">
        <v>9</v>
      </c>
      <c r="P271">
        <v>673</v>
      </c>
      <c r="Q271">
        <v>673</v>
      </c>
      <c r="R271" s="365">
        <v>0</v>
      </c>
    </row>
    <row r="272" spans="1:18" x14ac:dyDescent="0.35">
      <c r="A272">
        <v>35800</v>
      </c>
      <c r="B272" t="s">
        <v>913</v>
      </c>
      <c r="C272" t="str">
        <f t="shared" si="4"/>
        <v>Paroo</v>
      </c>
      <c r="D272" t="e">
        <f>VLOOKUP(C272,'7. Regional NSW LGAs'!$B$1:$E$93,4,FALSE)</f>
        <v>#N/A</v>
      </c>
      <c r="E272" s="364">
        <v>1640</v>
      </c>
      <c r="F272">
        <v>906</v>
      </c>
      <c r="H272">
        <v>85</v>
      </c>
      <c r="I272">
        <v>2</v>
      </c>
      <c r="J272">
        <v>16</v>
      </c>
      <c r="L272" t="s">
        <v>858</v>
      </c>
      <c r="M272">
        <v>23</v>
      </c>
      <c r="N272">
        <v>3</v>
      </c>
      <c r="O272">
        <v>30</v>
      </c>
      <c r="P272">
        <v>770</v>
      </c>
      <c r="Q272">
        <v>1063</v>
      </c>
      <c r="R272" s="365">
        <v>0</v>
      </c>
    </row>
    <row r="273" spans="1:18" x14ac:dyDescent="0.35">
      <c r="A273">
        <v>36070</v>
      </c>
      <c r="B273" t="s">
        <v>914</v>
      </c>
      <c r="C273" t="str">
        <f t="shared" si="4"/>
        <v>Pormpuraaw</v>
      </c>
      <c r="D273" t="e">
        <f>VLOOKUP(C273,'7. Regional NSW LGAs'!$B$1:$E$93,4,FALSE)</f>
        <v>#N/A</v>
      </c>
      <c r="E273" s="364">
        <v>749</v>
      </c>
      <c r="F273">
        <v>731</v>
      </c>
      <c r="H273">
        <v>23</v>
      </c>
      <c r="I273">
        <v>1</v>
      </c>
      <c r="J273">
        <v>5</v>
      </c>
      <c r="L273" t="s">
        <v>858</v>
      </c>
      <c r="M273">
        <v>13</v>
      </c>
      <c r="N273">
        <v>2</v>
      </c>
      <c r="O273">
        <v>17</v>
      </c>
      <c r="P273">
        <v>720</v>
      </c>
      <c r="Q273">
        <v>891</v>
      </c>
      <c r="R273" s="365">
        <v>0</v>
      </c>
    </row>
    <row r="274" spans="1:18" x14ac:dyDescent="0.35">
      <c r="A274">
        <v>36150</v>
      </c>
      <c r="B274" t="s">
        <v>915</v>
      </c>
      <c r="C274" t="str">
        <f t="shared" si="4"/>
        <v>Quilpie</v>
      </c>
      <c r="D274" t="e">
        <f>VLOOKUP(C274,'7. Regional NSW LGAs'!$B$1:$E$93,4,FALSE)</f>
        <v>#N/A</v>
      </c>
      <c r="E274" s="364">
        <v>813</v>
      </c>
      <c r="F274">
        <v>947</v>
      </c>
      <c r="H274">
        <v>229</v>
      </c>
      <c r="I274">
        <v>5</v>
      </c>
      <c r="J274">
        <v>43</v>
      </c>
      <c r="L274" t="s">
        <v>858</v>
      </c>
      <c r="M274">
        <v>47</v>
      </c>
      <c r="N274">
        <v>6</v>
      </c>
      <c r="O274">
        <v>60</v>
      </c>
      <c r="P274">
        <v>905</v>
      </c>
      <c r="Q274">
        <v>1000</v>
      </c>
      <c r="R274" s="365">
        <v>0</v>
      </c>
    </row>
    <row r="275" spans="1:18" x14ac:dyDescent="0.35">
      <c r="A275">
        <v>36250</v>
      </c>
      <c r="B275" t="s">
        <v>916</v>
      </c>
      <c r="C275" t="str">
        <f t="shared" si="4"/>
        <v>Redland</v>
      </c>
      <c r="D275" t="e">
        <f>VLOOKUP(C275,'7. Regional NSW LGAs'!$B$1:$E$93,4,FALSE)</f>
        <v>#N/A</v>
      </c>
      <c r="E275" s="364">
        <v>147010</v>
      </c>
      <c r="F275">
        <v>1015</v>
      </c>
      <c r="H275">
        <v>441</v>
      </c>
      <c r="I275">
        <v>9</v>
      </c>
      <c r="J275">
        <v>81</v>
      </c>
      <c r="L275" t="s">
        <v>858</v>
      </c>
      <c r="M275">
        <v>76</v>
      </c>
      <c r="N275">
        <v>10</v>
      </c>
      <c r="O275">
        <v>97</v>
      </c>
      <c r="P275">
        <v>731</v>
      </c>
      <c r="Q275">
        <v>1161</v>
      </c>
      <c r="R275" s="365">
        <v>1.9658526999999999E-3</v>
      </c>
    </row>
    <row r="276" spans="1:18" x14ac:dyDescent="0.35">
      <c r="A276">
        <v>36300</v>
      </c>
      <c r="B276" t="s">
        <v>917</v>
      </c>
      <c r="C276" t="str">
        <f t="shared" si="4"/>
        <v>Richmond</v>
      </c>
      <c r="D276" t="str">
        <f>VLOOKUP(C276,'7. Regional NSW LGAs'!$B$1:$E$93,4,FALSE)</f>
        <v>Richmond Valley Council</v>
      </c>
      <c r="E276" s="364">
        <v>791</v>
      </c>
      <c r="F276">
        <v>959</v>
      </c>
      <c r="H276">
        <v>272</v>
      </c>
      <c r="I276">
        <v>5</v>
      </c>
      <c r="J276">
        <v>50</v>
      </c>
      <c r="L276" t="s">
        <v>858</v>
      </c>
      <c r="M276">
        <v>52</v>
      </c>
      <c r="N276">
        <v>7</v>
      </c>
      <c r="O276">
        <v>66</v>
      </c>
      <c r="P276">
        <v>905</v>
      </c>
      <c r="Q276">
        <v>1020</v>
      </c>
      <c r="R276" s="365">
        <v>3.7926675000000002E-3</v>
      </c>
    </row>
    <row r="277" spans="1:18" x14ac:dyDescent="0.35">
      <c r="A277">
        <v>36370</v>
      </c>
      <c r="B277" t="s">
        <v>918</v>
      </c>
      <c r="C277" t="str">
        <f t="shared" si="4"/>
        <v>Rockhampton</v>
      </c>
      <c r="D277" t="e">
        <f>VLOOKUP(C277,'7. Regional NSW LGAs'!$B$1:$E$93,4,FALSE)</f>
        <v>#N/A</v>
      </c>
      <c r="E277" s="364">
        <v>79726</v>
      </c>
      <c r="F277">
        <v>935</v>
      </c>
      <c r="H277">
        <v>172</v>
      </c>
      <c r="I277">
        <v>4</v>
      </c>
      <c r="J277">
        <v>32</v>
      </c>
      <c r="L277" t="s">
        <v>858</v>
      </c>
      <c r="M277">
        <v>40</v>
      </c>
      <c r="N277">
        <v>6</v>
      </c>
      <c r="O277">
        <v>51</v>
      </c>
      <c r="P277">
        <v>747</v>
      </c>
      <c r="Q277">
        <v>1126</v>
      </c>
      <c r="R277" s="365">
        <v>6.6477690000000004E-4</v>
      </c>
    </row>
    <row r="278" spans="1:18" x14ac:dyDescent="0.35">
      <c r="A278">
        <v>36510</v>
      </c>
      <c r="B278" t="s">
        <v>919</v>
      </c>
      <c r="C278" t="str">
        <f t="shared" si="4"/>
        <v>Scenic</v>
      </c>
      <c r="D278" t="e">
        <f>VLOOKUP(C278,'7. Regional NSW LGAs'!$B$1:$E$93,4,FALSE)</f>
        <v>#N/A</v>
      </c>
      <c r="E278" s="364">
        <v>40072</v>
      </c>
      <c r="F278">
        <v>968</v>
      </c>
      <c r="H278">
        <v>303</v>
      </c>
      <c r="I278">
        <v>6</v>
      </c>
      <c r="J278">
        <v>56</v>
      </c>
      <c r="L278" t="s">
        <v>858</v>
      </c>
      <c r="M278">
        <v>57</v>
      </c>
      <c r="N278">
        <v>8</v>
      </c>
      <c r="O278">
        <v>73</v>
      </c>
      <c r="P278">
        <v>787</v>
      </c>
      <c r="Q278">
        <v>1140</v>
      </c>
      <c r="R278" s="365">
        <v>0</v>
      </c>
    </row>
    <row r="279" spans="1:18" x14ac:dyDescent="0.35">
      <c r="A279">
        <v>36580</v>
      </c>
      <c r="B279" t="s">
        <v>920</v>
      </c>
      <c r="C279" t="str">
        <f t="shared" si="4"/>
        <v>Somerset</v>
      </c>
      <c r="D279" t="e">
        <f>VLOOKUP(C279,'7. Regional NSW LGAs'!$B$1:$E$93,4,FALSE)</f>
        <v>#N/A</v>
      </c>
      <c r="E279" s="364">
        <v>24597</v>
      </c>
      <c r="F279">
        <v>916</v>
      </c>
      <c r="H279">
        <v>111</v>
      </c>
      <c r="I279">
        <v>3</v>
      </c>
      <c r="J279">
        <v>21</v>
      </c>
      <c r="L279" t="s">
        <v>858</v>
      </c>
      <c r="M279">
        <v>29</v>
      </c>
      <c r="N279">
        <v>4</v>
      </c>
      <c r="O279">
        <v>37</v>
      </c>
      <c r="P279">
        <v>775</v>
      </c>
      <c r="Q279">
        <v>1016</v>
      </c>
      <c r="R279" s="365">
        <v>0</v>
      </c>
    </row>
    <row r="280" spans="1:18" x14ac:dyDescent="0.35">
      <c r="A280">
        <v>36630</v>
      </c>
      <c r="B280" t="s">
        <v>921</v>
      </c>
      <c r="C280" t="str">
        <f t="shared" si="4"/>
        <v>South</v>
      </c>
      <c r="D280" t="e">
        <f>VLOOKUP(C280,'7. Regional NSW LGAs'!$B$1:$E$93,4,FALSE)</f>
        <v>#N/A</v>
      </c>
      <c r="E280" s="364">
        <v>32186</v>
      </c>
      <c r="F280">
        <v>897</v>
      </c>
      <c r="H280">
        <v>68</v>
      </c>
      <c r="I280">
        <v>2</v>
      </c>
      <c r="J280">
        <v>13</v>
      </c>
      <c r="L280" t="s">
        <v>858</v>
      </c>
      <c r="M280">
        <v>19</v>
      </c>
      <c r="N280">
        <v>3</v>
      </c>
      <c r="O280">
        <v>25</v>
      </c>
      <c r="P280">
        <v>759</v>
      </c>
      <c r="Q280">
        <v>1085</v>
      </c>
      <c r="R280" s="365">
        <v>0</v>
      </c>
    </row>
    <row r="281" spans="1:18" x14ac:dyDescent="0.35">
      <c r="A281">
        <v>36660</v>
      </c>
      <c r="B281" t="s">
        <v>922</v>
      </c>
      <c r="C281" t="str">
        <f t="shared" si="4"/>
        <v>Southern</v>
      </c>
      <c r="D281" t="e">
        <f>VLOOKUP(C281,'7. Regional NSW LGAs'!$B$1:$E$93,4,FALSE)</f>
        <v>#N/A</v>
      </c>
      <c r="E281" s="364">
        <v>35110</v>
      </c>
      <c r="F281">
        <v>919</v>
      </c>
      <c r="H281">
        <v>119</v>
      </c>
      <c r="I281">
        <v>3</v>
      </c>
      <c r="J281">
        <v>22</v>
      </c>
      <c r="L281" t="s">
        <v>858</v>
      </c>
      <c r="M281">
        <v>30</v>
      </c>
      <c r="N281">
        <v>4</v>
      </c>
      <c r="O281">
        <v>38</v>
      </c>
      <c r="P281">
        <v>736</v>
      </c>
      <c r="Q281">
        <v>1054</v>
      </c>
      <c r="R281" s="365">
        <v>2.8481909999999999E-4</v>
      </c>
    </row>
    <row r="282" spans="1:18" x14ac:dyDescent="0.35">
      <c r="A282">
        <v>36720</v>
      </c>
      <c r="B282" t="s">
        <v>923</v>
      </c>
      <c r="C282" t="str">
        <f t="shared" si="4"/>
        <v>Sunshine</v>
      </c>
      <c r="D282" t="e">
        <f>VLOOKUP(C282,'7. Regional NSW LGAs'!$B$1:$E$93,4,FALSE)</f>
        <v>#N/A</v>
      </c>
      <c r="E282" s="364">
        <v>294367</v>
      </c>
      <c r="F282">
        <v>999</v>
      </c>
      <c r="H282">
        <v>414</v>
      </c>
      <c r="I282">
        <v>8</v>
      </c>
      <c r="J282">
        <v>76</v>
      </c>
      <c r="L282" t="s">
        <v>858</v>
      </c>
      <c r="M282">
        <v>73</v>
      </c>
      <c r="N282">
        <v>10</v>
      </c>
      <c r="O282">
        <v>93</v>
      </c>
      <c r="P282">
        <v>727</v>
      </c>
      <c r="Q282">
        <v>1203</v>
      </c>
      <c r="R282" s="365">
        <v>1.7902822000000001E-3</v>
      </c>
    </row>
    <row r="283" spans="1:18" x14ac:dyDescent="0.35">
      <c r="A283">
        <v>36820</v>
      </c>
      <c r="B283" t="s">
        <v>924</v>
      </c>
      <c r="C283" t="str">
        <f t="shared" si="4"/>
        <v>Tablelands</v>
      </c>
      <c r="D283" t="e">
        <f>VLOOKUP(C283,'7. Regional NSW LGAs'!$B$1:$E$93,4,FALSE)</f>
        <v>#N/A</v>
      </c>
      <c r="E283" s="364">
        <v>24827</v>
      </c>
      <c r="F283">
        <v>932</v>
      </c>
      <c r="H283">
        <v>155</v>
      </c>
      <c r="I283">
        <v>3</v>
      </c>
      <c r="J283">
        <v>29</v>
      </c>
      <c r="L283" t="s">
        <v>858</v>
      </c>
      <c r="M283">
        <v>35</v>
      </c>
      <c r="N283">
        <v>5</v>
      </c>
      <c r="O283">
        <v>45</v>
      </c>
      <c r="P283">
        <v>740</v>
      </c>
      <c r="Q283">
        <v>1053</v>
      </c>
      <c r="R283" s="365">
        <v>0</v>
      </c>
    </row>
    <row r="284" spans="1:18" x14ac:dyDescent="0.35">
      <c r="A284">
        <v>36910</v>
      </c>
      <c r="B284" t="s">
        <v>925</v>
      </c>
      <c r="C284" t="str">
        <f t="shared" si="4"/>
        <v>Toowoomba</v>
      </c>
      <c r="D284" t="e">
        <f>VLOOKUP(C284,'7. Regional NSW LGAs'!$B$1:$E$93,4,FALSE)</f>
        <v>#N/A</v>
      </c>
      <c r="E284" s="364">
        <v>160779</v>
      </c>
      <c r="F284">
        <v>974</v>
      </c>
      <c r="H284">
        <v>329</v>
      </c>
      <c r="I284">
        <v>7</v>
      </c>
      <c r="J284">
        <v>61</v>
      </c>
      <c r="L284" t="s">
        <v>858</v>
      </c>
      <c r="M284">
        <v>63</v>
      </c>
      <c r="N284">
        <v>8</v>
      </c>
      <c r="O284">
        <v>80</v>
      </c>
      <c r="P284">
        <v>781</v>
      </c>
      <c r="Q284">
        <v>1170</v>
      </c>
      <c r="R284" s="365">
        <v>4.1547715000000004E-3</v>
      </c>
    </row>
    <row r="285" spans="1:18" x14ac:dyDescent="0.35">
      <c r="A285">
        <v>36950</v>
      </c>
      <c r="B285" t="s">
        <v>926</v>
      </c>
      <c r="C285" t="str">
        <f t="shared" si="4"/>
        <v>Torres</v>
      </c>
      <c r="D285" t="e">
        <f>VLOOKUP(C285,'7. Regional NSW LGAs'!$B$1:$E$93,4,FALSE)</f>
        <v>#N/A</v>
      </c>
      <c r="E285" s="364">
        <v>3610</v>
      </c>
      <c r="F285">
        <v>933</v>
      </c>
      <c r="H285">
        <v>158</v>
      </c>
      <c r="I285">
        <v>3</v>
      </c>
      <c r="J285">
        <v>29</v>
      </c>
      <c r="L285" t="s">
        <v>858</v>
      </c>
      <c r="M285">
        <v>37</v>
      </c>
      <c r="N285">
        <v>5</v>
      </c>
      <c r="O285">
        <v>47</v>
      </c>
      <c r="P285">
        <v>834</v>
      </c>
      <c r="Q285">
        <v>1006</v>
      </c>
      <c r="R285" s="365">
        <v>6.3711910999999996E-3</v>
      </c>
    </row>
    <row r="286" spans="1:18" x14ac:dyDescent="0.35">
      <c r="A286">
        <v>36960</v>
      </c>
      <c r="B286" t="s">
        <v>927</v>
      </c>
      <c r="C286" t="str">
        <f t="shared" si="4"/>
        <v>Torres</v>
      </c>
      <c r="D286" t="e">
        <f>VLOOKUP(C286,'7. Regional NSW LGAs'!$B$1:$E$93,4,FALSE)</f>
        <v>#N/A</v>
      </c>
      <c r="E286" s="364">
        <v>4514</v>
      </c>
      <c r="F286">
        <v>759</v>
      </c>
      <c r="H286">
        <v>27</v>
      </c>
      <c r="I286">
        <v>1</v>
      </c>
      <c r="J286">
        <v>5</v>
      </c>
      <c r="L286" t="s">
        <v>858</v>
      </c>
      <c r="M286">
        <v>14</v>
      </c>
      <c r="N286">
        <v>2</v>
      </c>
      <c r="O286">
        <v>18</v>
      </c>
      <c r="P286">
        <v>707</v>
      </c>
      <c r="Q286">
        <v>823</v>
      </c>
      <c r="R286" s="365">
        <v>0</v>
      </c>
    </row>
    <row r="287" spans="1:18" x14ac:dyDescent="0.35">
      <c r="A287">
        <v>37010</v>
      </c>
      <c r="B287" t="s">
        <v>928</v>
      </c>
      <c r="C287" t="str">
        <f t="shared" si="4"/>
        <v>Townsville</v>
      </c>
      <c r="D287" t="e">
        <f>VLOOKUP(C287,'7. Regional NSW LGAs'!$B$1:$E$93,4,FALSE)</f>
        <v>#N/A</v>
      </c>
      <c r="E287" s="364">
        <v>186757</v>
      </c>
      <c r="F287">
        <v>976</v>
      </c>
      <c r="H287">
        <v>337</v>
      </c>
      <c r="I287">
        <v>7</v>
      </c>
      <c r="J287">
        <v>62</v>
      </c>
      <c r="L287" t="s">
        <v>858</v>
      </c>
      <c r="M287">
        <v>65</v>
      </c>
      <c r="N287">
        <v>9</v>
      </c>
      <c r="O287">
        <v>83</v>
      </c>
      <c r="P287">
        <v>681</v>
      </c>
      <c r="Q287">
        <v>1193</v>
      </c>
      <c r="R287" s="365">
        <v>2.1407497399999999E-2</v>
      </c>
    </row>
    <row r="288" spans="1:18" x14ac:dyDescent="0.35">
      <c r="A288">
        <v>37300</v>
      </c>
      <c r="B288" t="s">
        <v>929</v>
      </c>
      <c r="C288" t="str">
        <f t="shared" si="4"/>
        <v>Weipa</v>
      </c>
      <c r="D288" t="e">
        <f>VLOOKUP(C288,'7. Regional NSW LGAs'!$B$1:$E$93,4,FALSE)</f>
        <v>#N/A</v>
      </c>
      <c r="E288" s="364">
        <v>3905</v>
      </c>
      <c r="F288">
        <v>1047</v>
      </c>
      <c r="H288">
        <v>482</v>
      </c>
      <c r="I288">
        <v>9</v>
      </c>
      <c r="J288">
        <v>89</v>
      </c>
      <c r="L288" t="s">
        <v>858</v>
      </c>
      <c r="M288">
        <v>77</v>
      </c>
      <c r="N288">
        <v>10</v>
      </c>
      <c r="O288">
        <v>98</v>
      </c>
      <c r="P288">
        <v>1003</v>
      </c>
      <c r="Q288">
        <v>1113</v>
      </c>
      <c r="R288" s="365">
        <v>1.5877080700000001E-2</v>
      </c>
    </row>
    <row r="289" spans="1:18" x14ac:dyDescent="0.35">
      <c r="A289">
        <v>37310</v>
      </c>
      <c r="B289" t="s">
        <v>930</v>
      </c>
      <c r="C289" t="str">
        <f t="shared" si="4"/>
        <v>Western</v>
      </c>
      <c r="D289" t="e">
        <f>VLOOKUP(C289,'7. Regional NSW LGAs'!$B$1:$E$93,4,FALSE)</f>
        <v>#N/A</v>
      </c>
      <c r="E289" s="364">
        <v>33444</v>
      </c>
      <c r="F289">
        <v>942</v>
      </c>
      <c r="H289">
        <v>200</v>
      </c>
      <c r="I289">
        <v>4</v>
      </c>
      <c r="J289">
        <v>37</v>
      </c>
      <c r="L289" t="s">
        <v>858</v>
      </c>
      <c r="M289">
        <v>43</v>
      </c>
      <c r="N289">
        <v>6</v>
      </c>
      <c r="O289">
        <v>55</v>
      </c>
      <c r="P289">
        <v>724</v>
      </c>
      <c r="Q289">
        <v>1075</v>
      </c>
      <c r="R289" s="365">
        <v>0</v>
      </c>
    </row>
    <row r="290" spans="1:18" x14ac:dyDescent="0.35">
      <c r="A290">
        <v>37340</v>
      </c>
      <c r="B290" t="s">
        <v>931</v>
      </c>
      <c r="C290" t="str">
        <f t="shared" si="4"/>
        <v>Whitsunday</v>
      </c>
      <c r="D290" t="e">
        <f>VLOOKUP(C290,'7. Regional NSW LGAs'!$B$1:$E$93,4,FALSE)</f>
        <v>#N/A</v>
      </c>
      <c r="E290" s="364">
        <v>33778</v>
      </c>
      <c r="F290">
        <v>945</v>
      </c>
      <c r="H290">
        <v>216</v>
      </c>
      <c r="I290">
        <v>4</v>
      </c>
      <c r="J290">
        <v>40</v>
      </c>
      <c r="L290" t="s">
        <v>858</v>
      </c>
      <c r="M290">
        <v>44</v>
      </c>
      <c r="N290">
        <v>6</v>
      </c>
      <c r="O290">
        <v>56</v>
      </c>
      <c r="P290">
        <v>796</v>
      </c>
      <c r="Q290">
        <v>1061</v>
      </c>
      <c r="R290" s="365">
        <v>6.7292320399999994E-2</v>
      </c>
    </row>
    <row r="291" spans="1:18" x14ac:dyDescent="0.35">
      <c r="A291">
        <v>37400</v>
      </c>
      <c r="B291" t="s">
        <v>932</v>
      </c>
      <c r="C291" t="str">
        <f t="shared" si="4"/>
        <v>Winton</v>
      </c>
      <c r="D291" t="e">
        <f>VLOOKUP(C291,'7. Regional NSW LGAs'!$B$1:$E$93,4,FALSE)</f>
        <v>#N/A</v>
      </c>
      <c r="E291" s="364">
        <v>1134</v>
      </c>
      <c r="F291">
        <v>941</v>
      </c>
      <c r="H291">
        <v>195</v>
      </c>
      <c r="I291">
        <v>4</v>
      </c>
      <c r="J291">
        <v>36</v>
      </c>
      <c r="L291" t="s">
        <v>858</v>
      </c>
      <c r="M291">
        <v>42</v>
      </c>
      <c r="N291">
        <v>6</v>
      </c>
      <c r="O291">
        <v>54</v>
      </c>
      <c r="P291">
        <v>890</v>
      </c>
      <c r="Q291">
        <v>1040</v>
      </c>
      <c r="R291" s="365">
        <v>0</v>
      </c>
    </row>
    <row r="292" spans="1:18" x14ac:dyDescent="0.35">
      <c r="A292">
        <v>37550</v>
      </c>
      <c r="B292" t="s">
        <v>933</v>
      </c>
      <c r="C292" t="str">
        <f t="shared" si="4"/>
        <v>Woorabinda</v>
      </c>
      <c r="D292" t="e">
        <f>VLOOKUP(C292,'7. Regional NSW LGAs'!$B$1:$E$93,4,FALSE)</f>
        <v>#N/A</v>
      </c>
      <c r="E292" s="364">
        <v>962</v>
      </c>
      <c r="F292">
        <v>636</v>
      </c>
      <c r="H292">
        <v>4</v>
      </c>
      <c r="I292">
        <v>1</v>
      </c>
      <c r="J292">
        <v>1</v>
      </c>
      <c r="L292" t="s">
        <v>858</v>
      </c>
      <c r="M292">
        <v>2</v>
      </c>
      <c r="N292">
        <v>1</v>
      </c>
      <c r="O292">
        <v>3</v>
      </c>
      <c r="P292">
        <v>636</v>
      </c>
      <c r="Q292">
        <v>1029</v>
      </c>
      <c r="R292" s="365">
        <v>0</v>
      </c>
    </row>
    <row r="293" spans="1:18" x14ac:dyDescent="0.35">
      <c r="A293">
        <v>37570</v>
      </c>
      <c r="B293" t="s">
        <v>934</v>
      </c>
      <c r="C293" t="str">
        <f t="shared" si="4"/>
        <v>Wujal</v>
      </c>
      <c r="D293" t="e">
        <f>VLOOKUP(C293,'7. Regional NSW LGAs'!$B$1:$E$93,4,FALSE)</f>
        <v>#N/A</v>
      </c>
      <c r="E293" s="364">
        <v>282</v>
      </c>
      <c r="F293">
        <v>694</v>
      </c>
      <c r="H293">
        <v>13</v>
      </c>
      <c r="I293">
        <v>1</v>
      </c>
      <c r="J293">
        <v>3</v>
      </c>
      <c r="L293" t="s">
        <v>858</v>
      </c>
      <c r="M293">
        <v>9</v>
      </c>
      <c r="N293">
        <v>2</v>
      </c>
      <c r="O293">
        <v>12</v>
      </c>
      <c r="P293">
        <v>694</v>
      </c>
      <c r="Q293">
        <v>874</v>
      </c>
      <c r="R293" s="365">
        <v>0</v>
      </c>
    </row>
    <row r="294" spans="1:18" x14ac:dyDescent="0.35">
      <c r="A294">
        <v>37600</v>
      </c>
      <c r="B294" t="s">
        <v>935</v>
      </c>
      <c r="C294" t="str">
        <f t="shared" si="4"/>
        <v>Yarrabah</v>
      </c>
      <c r="D294" t="e">
        <f>VLOOKUP(C294,'7. Regional NSW LGAs'!$B$1:$E$93,4,FALSE)</f>
        <v>#N/A</v>
      </c>
      <c r="E294" s="364">
        <v>2559</v>
      </c>
      <c r="F294">
        <v>651</v>
      </c>
      <c r="H294">
        <v>7</v>
      </c>
      <c r="I294">
        <v>1</v>
      </c>
      <c r="J294">
        <v>2</v>
      </c>
      <c r="L294" t="s">
        <v>858</v>
      </c>
      <c r="M294">
        <v>4</v>
      </c>
      <c r="N294">
        <v>1</v>
      </c>
      <c r="O294">
        <v>6</v>
      </c>
      <c r="P294">
        <v>650</v>
      </c>
      <c r="Q294">
        <v>651</v>
      </c>
      <c r="R294" s="365">
        <v>0</v>
      </c>
    </row>
    <row r="295" spans="1:18" x14ac:dyDescent="0.35">
      <c r="A295">
        <v>40070</v>
      </c>
      <c r="B295" t="s">
        <v>936</v>
      </c>
      <c r="C295" t="str">
        <f t="shared" si="4"/>
        <v>Adelaide</v>
      </c>
      <c r="D295" t="e">
        <f>VLOOKUP(C295,'7. Regional NSW LGAs'!$B$1:$E$93,4,FALSE)</f>
        <v>#N/A</v>
      </c>
      <c r="E295" s="364">
        <v>22063</v>
      </c>
      <c r="F295">
        <v>1058</v>
      </c>
      <c r="H295">
        <v>491</v>
      </c>
      <c r="I295">
        <v>10</v>
      </c>
      <c r="J295">
        <v>91</v>
      </c>
      <c r="L295" t="s">
        <v>937</v>
      </c>
      <c r="M295">
        <v>65</v>
      </c>
      <c r="N295">
        <v>10</v>
      </c>
      <c r="O295">
        <v>92</v>
      </c>
      <c r="P295">
        <v>961</v>
      </c>
      <c r="Q295">
        <v>1167</v>
      </c>
      <c r="R295" s="365">
        <v>8.4893260200000001E-2</v>
      </c>
    </row>
    <row r="296" spans="1:18" x14ac:dyDescent="0.35">
      <c r="A296">
        <v>40120</v>
      </c>
      <c r="B296" t="s">
        <v>938</v>
      </c>
      <c r="C296" t="str">
        <f t="shared" si="4"/>
        <v>Adelaide</v>
      </c>
      <c r="D296" t="e">
        <f>VLOOKUP(C296,'7. Regional NSW LGAs'!$B$1:$E$93,4,FALSE)</f>
        <v>#N/A</v>
      </c>
      <c r="E296" s="364">
        <v>38863</v>
      </c>
      <c r="F296">
        <v>1072</v>
      </c>
      <c r="H296">
        <v>502</v>
      </c>
      <c r="I296">
        <v>10</v>
      </c>
      <c r="J296">
        <v>93</v>
      </c>
      <c r="L296" t="s">
        <v>937</v>
      </c>
      <c r="M296">
        <v>67</v>
      </c>
      <c r="N296">
        <v>10</v>
      </c>
      <c r="O296">
        <v>95</v>
      </c>
      <c r="P296">
        <v>940</v>
      </c>
      <c r="Q296">
        <v>1146</v>
      </c>
      <c r="R296" s="365">
        <v>4.6316549999999998E-4</v>
      </c>
    </row>
    <row r="297" spans="1:18" x14ac:dyDescent="0.35">
      <c r="A297">
        <v>40220</v>
      </c>
      <c r="B297" t="s">
        <v>939</v>
      </c>
      <c r="C297" t="str">
        <f t="shared" si="4"/>
        <v>Alexandrina</v>
      </c>
      <c r="D297" t="e">
        <f>VLOOKUP(C297,'7. Regional NSW LGAs'!$B$1:$E$93,4,FALSE)</f>
        <v>#N/A</v>
      </c>
      <c r="E297" s="364">
        <v>25873</v>
      </c>
      <c r="F297">
        <v>961</v>
      </c>
      <c r="H297">
        <v>282</v>
      </c>
      <c r="I297">
        <v>6</v>
      </c>
      <c r="J297">
        <v>52</v>
      </c>
      <c r="L297" t="s">
        <v>937</v>
      </c>
      <c r="M297">
        <v>39</v>
      </c>
      <c r="N297">
        <v>6</v>
      </c>
      <c r="O297">
        <v>55</v>
      </c>
      <c r="P297">
        <v>835</v>
      </c>
      <c r="Q297">
        <v>1068</v>
      </c>
      <c r="R297" s="365">
        <v>0</v>
      </c>
    </row>
    <row r="298" spans="1:18" x14ac:dyDescent="0.35">
      <c r="A298">
        <v>40250</v>
      </c>
      <c r="B298" t="s">
        <v>940</v>
      </c>
      <c r="C298" t="str">
        <f t="shared" si="4"/>
        <v>Anangu</v>
      </c>
      <c r="D298" t="e">
        <f>VLOOKUP(C298,'7. Regional NSW LGAs'!$B$1:$E$93,4,FALSE)</f>
        <v>#N/A</v>
      </c>
      <c r="E298" s="364">
        <v>2276</v>
      </c>
      <c r="F298">
        <v>717</v>
      </c>
      <c r="H298">
        <v>20</v>
      </c>
      <c r="I298">
        <v>1</v>
      </c>
      <c r="J298">
        <v>4</v>
      </c>
      <c r="L298" t="s">
        <v>937</v>
      </c>
      <c r="M298">
        <v>1</v>
      </c>
      <c r="N298">
        <v>1</v>
      </c>
      <c r="O298">
        <v>2</v>
      </c>
      <c r="P298">
        <v>607</v>
      </c>
      <c r="Q298">
        <v>992</v>
      </c>
      <c r="R298" s="365">
        <v>2.94376098E-2</v>
      </c>
    </row>
    <row r="299" spans="1:18" x14ac:dyDescent="0.35">
      <c r="A299">
        <v>40310</v>
      </c>
      <c r="B299" t="s">
        <v>941</v>
      </c>
      <c r="C299" t="str">
        <f t="shared" si="4"/>
        <v>Barossa</v>
      </c>
      <c r="D299" t="e">
        <f>VLOOKUP(C299,'7. Regional NSW LGAs'!$B$1:$E$93,4,FALSE)</f>
        <v>#N/A</v>
      </c>
      <c r="E299" s="364">
        <v>23558</v>
      </c>
      <c r="F299">
        <v>987</v>
      </c>
      <c r="H299">
        <v>379</v>
      </c>
      <c r="I299">
        <v>7</v>
      </c>
      <c r="J299">
        <v>70</v>
      </c>
      <c r="L299" t="s">
        <v>937</v>
      </c>
      <c r="M299">
        <v>52</v>
      </c>
      <c r="N299">
        <v>8</v>
      </c>
      <c r="O299">
        <v>74</v>
      </c>
      <c r="P299">
        <v>877</v>
      </c>
      <c r="Q299">
        <v>1090</v>
      </c>
      <c r="R299" s="365">
        <v>8.914169E-4</v>
      </c>
    </row>
    <row r="300" spans="1:18" x14ac:dyDescent="0.35">
      <c r="A300">
        <v>40430</v>
      </c>
      <c r="B300" t="s">
        <v>942</v>
      </c>
      <c r="C300" t="str">
        <f t="shared" si="4"/>
        <v>Barunga</v>
      </c>
      <c r="D300" t="e">
        <f>VLOOKUP(C300,'7. Regional NSW LGAs'!$B$1:$E$93,4,FALSE)</f>
        <v>#N/A</v>
      </c>
      <c r="E300" s="364">
        <v>2544</v>
      </c>
      <c r="F300">
        <v>934</v>
      </c>
      <c r="H300">
        <v>165</v>
      </c>
      <c r="I300">
        <v>4</v>
      </c>
      <c r="J300">
        <v>31</v>
      </c>
      <c r="L300" t="s">
        <v>937</v>
      </c>
      <c r="M300">
        <v>25</v>
      </c>
      <c r="N300">
        <v>4</v>
      </c>
      <c r="O300">
        <v>36</v>
      </c>
      <c r="P300">
        <v>779</v>
      </c>
      <c r="Q300">
        <v>1026</v>
      </c>
      <c r="R300" s="365">
        <v>0</v>
      </c>
    </row>
    <row r="301" spans="1:18" x14ac:dyDescent="0.35">
      <c r="A301">
        <v>40520</v>
      </c>
      <c r="B301" t="s">
        <v>943</v>
      </c>
      <c r="C301" t="str">
        <f t="shared" si="4"/>
        <v>Berri</v>
      </c>
      <c r="D301" t="e">
        <f>VLOOKUP(C301,'7. Regional NSW LGAs'!$B$1:$E$93,4,FALSE)</f>
        <v>#N/A</v>
      </c>
      <c r="E301" s="364">
        <v>10545</v>
      </c>
      <c r="F301">
        <v>899</v>
      </c>
      <c r="H301">
        <v>74</v>
      </c>
      <c r="I301">
        <v>2</v>
      </c>
      <c r="J301">
        <v>14</v>
      </c>
      <c r="L301" t="s">
        <v>937</v>
      </c>
      <c r="M301">
        <v>10</v>
      </c>
      <c r="N301">
        <v>2</v>
      </c>
      <c r="O301">
        <v>15</v>
      </c>
      <c r="P301">
        <v>747</v>
      </c>
      <c r="Q301">
        <v>1026</v>
      </c>
      <c r="R301" s="365">
        <v>9.4831669999999996E-4</v>
      </c>
    </row>
    <row r="302" spans="1:18" x14ac:dyDescent="0.35">
      <c r="A302">
        <v>40700</v>
      </c>
      <c r="B302" t="s">
        <v>944</v>
      </c>
      <c r="C302" t="str">
        <f t="shared" si="4"/>
        <v>Burnside</v>
      </c>
      <c r="D302" t="e">
        <f>VLOOKUP(C302,'7. Regional NSW LGAs'!$B$1:$E$93,4,FALSE)</f>
        <v>#N/A</v>
      </c>
      <c r="E302" s="364">
        <v>43911</v>
      </c>
      <c r="F302">
        <v>1100</v>
      </c>
      <c r="H302">
        <v>520</v>
      </c>
      <c r="I302">
        <v>10</v>
      </c>
      <c r="J302">
        <v>96</v>
      </c>
      <c r="L302" t="s">
        <v>937</v>
      </c>
      <c r="M302">
        <v>70</v>
      </c>
      <c r="N302">
        <v>10</v>
      </c>
      <c r="O302">
        <v>99</v>
      </c>
      <c r="P302">
        <v>938</v>
      </c>
      <c r="Q302">
        <v>1171</v>
      </c>
      <c r="R302" s="365">
        <v>0</v>
      </c>
    </row>
    <row r="303" spans="1:18" x14ac:dyDescent="0.35">
      <c r="A303">
        <v>40910</v>
      </c>
      <c r="B303" t="s">
        <v>945</v>
      </c>
      <c r="C303" t="str">
        <f t="shared" si="4"/>
        <v>Campbelltown</v>
      </c>
      <c r="D303" t="e">
        <f>VLOOKUP(C303,'7. Regional NSW LGAs'!$B$1:$E$93,4,FALSE)</f>
        <v>#N/A</v>
      </c>
      <c r="E303" s="364">
        <v>50164</v>
      </c>
      <c r="F303">
        <v>1003</v>
      </c>
      <c r="H303">
        <v>419</v>
      </c>
      <c r="I303">
        <v>8</v>
      </c>
      <c r="J303">
        <v>77</v>
      </c>
      <c r="L303" t="s">
        <v>937</v>
      </c>
      <c r="M303">
        <v>57</v>
      </c>
      <c r="N303">
        <v>9</v>
      </c>
      <c r="O303">
        <v>81</v>
      </c>
      <c r="P303">
        <v>812</v>
      </c>
      <c r="Q303">
        <v>1139</v>
      </c>
      <c r="R303" s="365">
        <v>0</v>
      </c>
    </row>
    <row r="304" spans="1:18" x14ac:dyDescent="0.35">
      <c r="A304">
        <v>41010</v>
      </c>
      <c r="B304" t="s">
        <v>946</v>
      </c>
      <c r="C304" t="str">
        <f t="shared" si="4"/>
        <v>Ceduna</v>
      </c>
      <c r="D304" t="e">
        <f>VLOOKUP(C304,'7. Regional NSW LGAs'!$B$1:$E$93,4,FALSE)</f>
        <v>#N/A</v>
      </c>
      <c r="E304" s="364">
        <v>3408</v>
      </c>
      <c r="F304">
        <v>942</v>
      </c>
      <c r="H304">
        <v>198</v>
      </c>
      <c r="I304">
        <v>4</v>
      </c>
      <c r="J304">
        <v>37</v>
      </c>
      <c r="L304" t="s">
        <v>937</v>
      </c>
      <c r="M304">
        <v>28</v>
      </c>
      <c r="N304">
        <v>4</v>
      </c>
      <c r="O304">
        <v>40</v>
      </c>
      <c r="P304">
        <v>619</v>
      </c>
      <c r="Q304">
        <v>1010</v>
      </c>
      <c r="R304" s="365">
        <v>0</v>
      </c>
    </row>
    <row r="305" spans="1:18" x14ac:dyDescent="0.35">
      <c r="A305">
        <v>41060</v>
      </c>
      <c r="B305" t="s">
        <v>947</v>
      </c>
      <c r="C305" t="str">
        <f t="shared" si="4"/>
        <v>Charles</v>
      </c>
      <c r="D305" t="e">
        <f>VLOOKUP(C305,'7. Regional NSW LGAs'!$B$1:$E$93,4,FALSE)</f>
        <v>#N/A</v>
      </c>
      <c r="E305" s="364">
        <v>111759</v>
      </c>
      <c r="F305">
        <v>980</v>
      </c>
      <c r="H305">
        <v>357</v>
      </c>
      <c r="I305">
        <v>7</v>
      </c>
      <c r="J305">
        <v>66</v>
      </c>
      <c r="L305" t="s">
        <v>937</v>
      </c>
      <c r="M305">
        <v>47</v>
      </c>
      <c r="N305">
        <v>7</v>
      </c>
      <c r="O305">
        <v>67</v>
      </c>
      <c r="P305">
        <v>684</v>
      </c>
      <c r="Q305">
        <v>1109</v>
      </c>
      <c r="R305" s="365">
        <v>1.570199E-4</v>
      </c>
    </row>
    <row r="306" spans="1:18" x14ac:dyDescent="0.35">
      <c r="A306">
        <v>41140</v>
      </c>
      <c r="B306" t="s">
        <v>948</v>
      </c>
      <c r="C306" t="str">
        <f t="shared" si="4"/>
        <v>Clare</v>
      </c>
      <c r="D306" t="e">
        <f>VLOOKUP(C306,'7. Regional NSW LGAs'!$B$1:$E$93,4,FALSE)</f>
        <v>#N/A</v>
      </c>
      <c r="E306" s="364">
        <v>9023</v>
      </c>
      <c r="F306">
        <v>976</v>
      </c>
      <c r="H306">
        <v>340</v>
      </c>
      <c r="I306">
        <v>7</v>
      </c>
      <c r="J306">
        <v>63</v>
      </c>
      <c r="L306" t="s">
        <v>937</v>
      </c>
      <c r="M306">
        <v>45</v>
      </c>
      <c r="N306">
        <v>7</v>
      </c>
      <c r="O306">
        <v>64</v>
      </c>
      <c r="P306">
        <v>794</v>
      </c>
      <c r="Q306">
        <v>1062</v>
      </c>
      <c r="R306" s="365">
        <v>0</v>
      </c>
    </row>
    <row r="307" spans="1:18" x14ac:dyDescent="0.35">
      <c r="A307">
        <v>41190</v>
      </c>
      <c r="B307" t="s">
        <v>949</v>
      </c>
      <c r="C307" t="str">
        <f t="shared" si="4"/>
        <v>Cleve</v>
      </c>
      <c r="D307" t="e">
        <f>VLOOKUP(C307,'7. Regional NSW LGAs'!$B$1:$E$93,4,FALSE)</f>
        <v>#N/A</v>
      </c>
      <c r="E307" s="364">
        <v>1771</v>
      </c>
      <c r="F307">
        <v>981</v>
      </c>
      <c r="H307">
        <v>361</v>
      </c>
      <c r="I307">
        <v>7</v>
      </c>
      <c r="J307">
        <v>67</v>
      </c>
      <c r="L307" t="s">
        <v>937</v>
      </c>
      <c r="M307">
        <v>48</v>
      </c>
      <c r="N307">
        <v>7</v>
      </c>
      <c r="O307">
        <v>68</v>
      </c>
      <c r="P307">
        <v>891</v>
      </c>
      <c r="Q307">
        <v>1064</v>
      </c>
      <c r="R307" s="365">
        <v>0</v>
      </c>
    </row>
    <row r="308" spans="1:18" x14ac:dyDescent="0.35">
      <c r="A308">
        <v>41330</v>
      </c>
      <c r="B308" t="s">
        <v>950</v>
      </c>
      <c r="C308" t="str">
        <f t="shared" si="4"/>
        <v>Coober</v>
      </c>
      <c r="D308" t="e">
        <f>VLOOKUP(C308,'7. Regional NSW LGAs'!$B$1:$E$93,4,FALSE)</f>
        <v>#N/A</v>
      </c>
      <c r="E308" s="364">
        <v>1762</v>
      </c>
      <c r="F308">
        <v>884</v>
      </c>
      <c r="H308">
        <v>59</v>
      </c>
      <c r="I308">
        <v>2</v>
      </c>
      <c r="J308">
        <v>11</v>
      </c>
      <c r="L308" t="s">
        <v>937</v>
      </c>
      <c r="M308">
        <v>8</v>
      </c>
      <c r="N308">
        <v>2</v>
      </c>
      <c r="O308">
        <v>12</v>
      </c>
      <c r="P308">
        <v>827</v>
      </c>
      <c r="Q308">
        <v>972</v>
      </c>
      <c r="R308" s="365">
        <v>2.2133938700000001E-2</v>
      </c>
    </row>
    <row r="309" spans="1:18" x14ac:dyDescent="0.35">
      <c r="A309">
        <v>41560</v>
      </c>
      <c r="B309" t="s">
        <v>951</v>
      </c>
      <c r="C309" t="str">
        <f t="shared" si="4"/>
        <v>Copper</v>
      </c>
      <c r="D309" t="e">
        <f>VLOOKUP(C309,'7. Regional NSW LGAs'!$B$1:$E$93,4,FALSE)</f>
        <v>#N/A</v>
      </c>
      <c r="E309" s="364">
        <v>14139</v>
      </c>
      <c r="F309">
        <v>898</v>
      </c>
      <c r="H309">
        <v>71</v>
      </c>
      <c r="I309">
        <v>2</v>
      </c>
      <c r="J309">
        <v>14</v>
      </c>
      <c r="L309" t="s">
        <v>937</v>
      </c>
      <c r="M309">
        <v>9</v>
      </c>
      <c r="N309">
        <v>2</v>
      </c>
      <c r="O309">
        <v>13</v>
      </c>
      <c r="P309">
        <v>766</v>
      </c>
      <c r="Q309">
        <v>1044</v>
      </c>
      <c r="R309" s="365">
        <v>1.0608954E-3</v>
      </c>
    </row>
    <row r="310" spans="1:18" x14ac:dyDescent="0.35">
      <c r="A310">
        <v>41750</v>
      </c>
      <c r="B310" t="s">
        <v>952</v>
      </c>
      <c r="C310" t="str">
        <f t="shared" si="4"/>
        <v>Elliston</v>
      </c>
      <c r="D310" t="e">
        <f>VLOOKUP(C310,'7. Regional NSW LGAs'!$B$1:$E$93,4,FALSE)</f>
        <v>#N/A</v>
      </c>
      <c r="E310" s="364">
        <v>1045</v>
      </c>
      <c r="F310">
        <v>969</v>
      </c>
      <c r="H310">
        <v>309</v>
      </c>
      <c r="I310">
        <v>6</v>
      </c>
      <c r="J310">
        <v>57</v>
      </c>
      <c r="L310" t="s">
        <v>937</v>
      </c>
      <c r="M310">
        <v>44</v>
      </c>
      <c r="N310">
        <v>7</v>
      </c>
      <c r="O310">
        <v>62</v>
      </c>
      <c r="P310">
        <v>942</v>
      </c>
      <c r="Q310">
        <v>1036</v>
      </c>
      <c r="R310" s="365">
        <v>0</v>
      </c>
    </row>
    <row r="311" spans="1:18" x14ac:dyDescent="0.35">
      <c r="A311">
        <v>41830</v>
      </c>
      <c r="B311" t="s">
        <v>953</v>
      </c>
      <c r="C311" t="str">
        <f t="shared" si="4"/>
        <v>Flinders</v>
      </c>
      <c r="D311" t="e">
        <f>VLOOKUP(C311,'7. Regional NSW LGAs'!$B$1:$E$93,4,FALSE)</f>
        <v>#N/A</v>
      </c>
      <c r="E311" s="364">
        <v>1643</v>
      </c>
      <c r="F311">
        <v>921</v>
      </c>
      <c r="H311">
        <v>122</v>
      </c>
      <c r="I311">
        <v>3</v>
      </c>
      <c r="J311">
        <v>23</v>
      </c>
      <c r="L311" t="s">
        <v>937</v>
      </c>
      <c r="M311">
        <v>19</v>
      </c>
      <c r="N311">
        <v>3</v>
      </c>
      <c r="O311">
        <v>27</v>
      </c>
      <c r="P311">
        <v>875</v>
      </c>
      <c r="Q311">
        <v>992</v>
      </c>
      <c r="R311" s="365">
        <v>0</v>
      </c>
    </row>
    <row r="312" spans="1:18" x14ac:dyDescent="0.35">
      <c r="A312">
        <v>41960</v>
      </c>
      <c r="B312" t="s">
        <v>954</v>
      </c>
      <c r="C312" t="str">
        <f t="shared" si="4"/>
        <v>Franklin</v>
      </c>
      <c r="D312" t="e">
        <f>VLOOKUP(C312,'7. Regional NSW LGAs'!$B$1:$E$93,4,FALSE)</f>
        <v>#N/A</v>
      </c>
      <c r="E312" s="364">
        <v>1298</v>
      </c>
      <c r="F312">
        <v>942</v>
      </c>
      <c r="H312">
        <v>203</v>
      </c>
      <c r="I312">
        <v>4</v>
      </c>
      <c r="J312">
        <v>38</v>
      </c>
      <c r="L312" t="s">
        <v>937</v>
      </c>
      <c r="M312">
        <v>29</v>
      </c>
      <c r="N312">
        <v>5</v>
      </c>
      <c r="O312">
        <v>41</v>
      </c>
      <c r="P312">
        <v>915</v>
      </c>
      <c r="Q312">
        <v>1009</v>
      </c>
      <c r="R312" s="365">
        <v>0</v>
      </c>
    </row>
    <row r="313" spans="1:18" x14ac:dyDescent="0.35">
      <c r="A313">
        <v>42030</v>
      </c>
      <c r="B313" t="s">
        <v>955</v>
      </c>
      <c r="C313" t="str">
        <f t="shared" si="4"/>
        <v>Gawler</v>
      </c>
      <c r="D313" t="e">
        <f>VLOOKUP(C313,'7. Regional NSW LGAs'!$B$1:$E$93,4,FALSE)</f>
        <v>#N/A</v>
      </c>
      <c r="E313" s="364">
        <v>23034</v>
      </c>
      <c r="F313">
        <v>936</v>
      </c>
      <c r="H313">
        <v>177</v>
      </c>
      <c r="I313">
        <v>4</v>
      </c>
      <c r="J313">
        <v>33</v>
      </c>
      <c r="L313" t="s">
        <v>937</v>
      </c>
      <c r="M313">
        <v>26</v>
      </c>
      <c r="N313">
        <v>4</v>
      </c>
      <c r="O313">
        <v>37</v>
      </c>
      <c r="P313">
        <v>720</v>
      </c>
      <c r="Q313">
        <v>1103</v>
      </c>
      <c r="R313" s="365">
        <v>0</v>
      </c>
    </row>
    <row r="314" spans="1:18" x14ac:dyDescent="0.35">
      <c r="A314">
        <v>42110</v>
      </c>
      <c r="B314" t="s">
        <v>956</v>
      </c>
      <c r="C314" t="str">
        <f t="shared" si="4"/>
        <v>Goyder</v>
      </c>
      <c r="D314" t="e">
        <f>VLOOKUP(C314,'7. Regional NSW LGAs'!$B$1:$E$93,4,FALSE)</f>
        <v>#N/A</v>
      </c>
      <c r="E314" s="364">
        <v>4136</v>
      </c>
      <c r="F314">
        <v>934</v>
      </c>
      <c r="H314">
        <v>163</v>
      </c>
      <c r="I314">
        <v>3</v>
      </c>
      <c r="J314">
        <v>30</v>
      </c>
      <c r="L314" t="s">
        <v>937</v>
      </c>
      <c r="M314">
        <v>24</v>
      </c>
      <c r="N314">
        <v>4</v>
      </c>
      <c r="O314">
        <v>34</v>
      </c>
      <c r="P314">
        <v>832</v>
      </c>
      <c r="Q314">
        <v>1019</v>
      </c>
      <c r="R314" s="365">
        <v>1.6924564999999999E-3</v>
      </c>
    </row>
    <row r="315" spans="1:18" x14ac:dyDescent="0.35">
      <c r="A315">
        <v>42250</v>
      </c>
      <c r="B315" t="s">
        <v>957</v>
      </c>
      <c r="C315" t="str">
        <f t="shared" si="4"/>
        <v>Grant</v>
      </c>
      <c r="D315" t="e">
        <f>VLOOKUP(C315,'7. Regional NSW LGAs'!$B$1:$E$93,4,FALSE)</f>
        <v>#N/A</v>
      </c>
      <c r="E315" s="364">
        <v>8203</v>
      </c>
      <c r="F315">
        <v>983</v>
      </c>
      <c r="H315">
        <v>371</v>
      </c>
      <c r="I315">
        <v>7</v>
      </c>
      <c r="J315">
        <v>69</v>
      </c>
      <c r="L315" t="s">
        <v>937</v>
      </c>
      <c r="M315">
        <v>50</v>
      </c>
      <c r="N315">
        <v>8</v>
      </c>
      <c r="O315">
        <v>71</v>
      </c>
      <c r="P315">
        <v>813</v>
      </c>
      <c r="Q315">
        <v>1055</v>
      </c>
      <c r="R315" s="365">
        <v>0</v>
      </c>
    </row>
    <row r="316" spans="1:18" x14ac:dyDescent="0.35">
      <c r="A316">
        <v>42600</v>
      </c>
      <c r="B316" t="s">
        <v>958</v>
      </c>
      <c r="C316" t="str">
        <f t="shared" si="4"/>
        <v>Holdfast</v>
      </c>
      <c r="D316" t="e">
        <f>VLOOKUP(C316,'7. Regional NSW LGAs'!$B$1:$E$93,4,FALSE)</f>
        <v>#N/A</v>
      </c>
      <c r="E316" s="364">
        <v>35360</v>
      </c>
      <c r="F316">
        <v>1042</v>
      </c>
      <c r="H316">
        <v>473</v>
      </c>
      <c r="I316">
        <v>9</v>
      </c>
      <c r="J316">
        <v>87</v>
      </c>
      <c r="L316" t="s">
        <v>937</v>
      </c>
      <c r="M316">
        <v>62</v>
      </c>
      <c r="N316">
        <v>9</v>
      </c>
      <c r="O316">
        <v>88</v>
      </c>
      <c r="P316">
        <v>915</v>
      </c>
      <c r="Q316">
        <v>1117</v>
      </c>
      <c r="R316" s="365">
        <v>0</v>
      </c>
    </row>
    <row r="317" spans="1:18" x14ac:dyDescent="0.35">
      <c r="A317">
        <v>42750</v>
      </c>
      <c r="B317" t="s">
        <v>959</v>
      </c>
      <c r="C317" t="str">
        <f t="shared" si="4"/>
        <v>Kangaroo</v>
      </c>
      <c r="D317" t="e">
        <f>VLOOKUP(C317,'7. Regional NSW LGAs'!$B$1:$E$93,4,FALSE)</f>
        <v>#N/A</v>
      </c>
      <c r="E317" s="364">
        <v>4702</v>
      </c>
      <c r="F317">
        <v>948</v>
      </c>
      <c r="H317">
        <v>233</v>
      </c>
      <c r="I317">
        <v>5</v>
      </c>
      <c r="J317">
        <v>43</v>
      </c>
      <c r="L317" t="s">
        <v>937</v>
      </c>
      <c r="M317">
        <v>32</v>
      </c>
      <c r="N317">
        <v>5</v>
      </c>
      <c r="O317">
        <v>46</v>
      </c>
      <c r="P317">
        <v>833</v>
      </c>
      <c r="Q317">
        <v>1023</v>
      </c>
      <c r="R317" s="365">
        <v>0</v>
      </c>
    </row>
    <row r="318" spans="1:18" x14ac:dyDescent="0.35">
      <c r="A318">
        <v>43080</v>
      </c>
      <c r="B318" t="s">
        <v>960</v>
      </c>
      <c r="C318" t="str">
        <f t="shared" si="4"/>
        <v>Karoonda</v>
      </c>
      <c r="D318" t="e">
        <f>VLOOKUP(C318,'7. Regional NSW LGAs'!$B$1:$E$93,4,FALSE)</f>
        <v>#N/A</v>
      </c>
      <c r="E318" s="364">
        <v>1090</v>
      </c>
      <c r="F318">
        <v>947</v>
      </c>
      <c r="H318">
        <v>220</v>
      </c>
      <c r="I318">
        <v>5</v>
      </c>
      <c r="J318">
        <v>41</v>
      </c>
      <c r="L318" t="s">
        <v>937</v>
      </c>
      <c r="M318">
        <v>30</v>
      </c>
      <c r="N318">
        <v>5</v>
      </c>
      <c r="O318">
        <v>43</v>
      </c>
      <c r="P318">
        <v>887</v>
      </c>
      <c r="Q318">
        <v>1010</v>
      </c>
      <c r="R318" s="365">
        <v>0</v>
      </c>
    </row>
    <row r="319" spans="1:18" x14ac:dyDescent="0.35">
      <c r="A319">
        <v>43220</v>
      </c>
      <c r="B319" t="s">
        <v>961</v>
      </c>
      <c r="C319" t="str">
        <f t="shared" si="4"/>
        <v>Kimba</v>
      </c>
      <c r="D319" t="e">
        <f>VLOOKUP(C319,'7. Regional NSW LGAs'!$B$1:$E$93,4,FALSE)</f>
        <v>#N/A</v>
      </c>
      <c r="E319" s="364">
        <v>1061</v>
      </c>
      <c r="F319">
        <v>1004</v>
      </c>
      <c r="H319">
        <v>422</v>
      </c>
      <c r="I319">
        <v>8</v>
      </c>
      <c r="J319">
        <v>78</v>
      </c>
      <c r="L319" t="s">
        <v>937</v>
      </c>
      <c r="M319">
        <v>58</v>
      </c>
      <c r="N319">
        <v>9</v>
      </c>
      <c r="O319">
        <v>82</v>
      </c>
      <c r="P319">
        <v>947</v>
      </c>
      <c r="Q319">
        <v>1072</v>
      </c>
      <c r="R319" s="365">
        <v>0</v>
      </c>
    </row>
    <row r="320" spans="1:18" x14ac:dyDescent="0.35">
      <c r="A320">
        <v>43360</v>
      </c>
      <c r="B320" t="s">
        <v>962</v>
      </c>
      <c r="C320" t="str">
        <f t="shared" si="4"/>
        <v>Kingston</v>
      </c>
      <c r="D320" t="e">
        <f>VLOOKUP(C320,'7. Regional NSW LGAs'!$B$1:$E$93,4,FALSE)</f>
        <v>#N/A</v>
      </c>
      <c r="E320" s="364">
        <v>2349</v>
      </c>
      <c r="F320">
        <v>949</v>
      </c>
      <c r="H320">
        <v>237</v>
      </c>
      <c r="I320">
        <v>5</v>
      </c>
      <c r="J320">
        <v>44</v>
      </c>
      <c r="L320" t="s">
        <v>937</v>
      </c>
      <c r="M320">
        <v>33</v>
      </c>
      <c r="N320">
        <v>5</v>
      </c>
      <c r="O320">
        <v>47</v>
      </c>
      <c r="P320">
        <v>888</v>
      </c>
      <c r="Q320">
        <v>1044</v>
      </c>
      <c r="R320" s="365">
        <v>0</v>
      </c>
    </row>
    <row r="321" spans="1:18" x14ac:dyDescent="0.35">
      <c r="A321">
        <v>43650</v>
      </c>
      <c r="B321" t="s">
        <v>963</v>
      </c>
      <c r="C321" t="str">
        <f t="shared" si="4"/>
        <v>Light</v>
      </c>
      <c r="D321" t="e">
        <f>VLOOKUP(C321,'7. Regional NSW LGAs'!$B$1:$E$93,4,FALSE)</f>
        <v>#N/A</v>
      </c>
      <c r="E321" s="364">
        <v>14736</v>
      </c>
      <c r="F321">
        <v>996</v>
      </c>
      <c r="H321">
        <v>405</v>
      </c>
      <c r="I321">
        <v>8</v>
      </c>
      <c r="J321">
        <v>75</v>
      </c>
      <c r="L321" t="s">
        <v>937</v>
      </c>
      <c r="M321">
        <v>55</v>
      </c>
      <c r="N321">
        <v>8</v>
      </c>
      <c r="O321">
        <v>78</v>
      </c>
      <c r="P321">
        <v>866</v>
      </c>
      <c r="Q321">
        <v>1087</v>
      </c>
      <c r="R321" s="365">
        <v>0</v>
      </c>
    </row>
    <row r="322" spans="1:18" x14ac:dyDescent="0.35">
      <c r="A322">
        <v>43710</v>
      </c>
      <c r="B322" t="s">
        <v>964</v>
      </c>
      <c r="C322" t="str">
        <f t="shared" si="4"/>
        <v>Lower</v>
      </c>
      <c r="D322" t="e">
        <f>VLOOKUP(C322,'7. Regional NSW LGAs'!$B$1:$E$93,4,FALSE)</f>
        <v>#N/A</v>
      </c>
      <c r="E322" s="364">
        <v>5510</v>
      </c>
      <c r="F322">
        <v>992</v>
      </c>
      <c r="H322">
        <v>397</v>
      </c>
      <c r="I322">
        <v>8</v>
      </c>
      <c r="J322">
        <v>73</v>
      </c>
      <c r="L322" t="s">
        <v>937</v>
      </c>
      <c r="M322">
        <v>54</v>
      </c>
      <c r="N322">
        <v>8</v>
      </c>
      <c r="O322">
        <v>77</v>
      </c>
      <c r="P322">
        <v>926</v>
      </c>
      <c r="Q322">
        <v>1063</v>
      </c>
      <c r="R322" s="365">
        <v>5.4446460000000003E-4</v>
      </c>
    </row>
    <row r="323" spans="1:18" x14ac:dyDescent="0.35">
      <c r="A323">
        <v>43790</v>
      </c>
      <c r="B323" t="s">
        <v>965</v>
      </c>
      <c r="C323" t="str">
        <f t="shared" si="4"/>
        <v>Loxton</v>
      </c>
      <c r="D323" t="e">
        <f>VLOOKUP(C323,'7. Regional NSW LGAs'!$B$1:$E$93,4,FALSE)</f>
        <v>#N/A</v>
      </c>
      <c r="E323" s="364">
        <v>11487</v>
      </c>
      <c r="F323">
        <v>931</v>
      </c>
      <c r="H323">
        <v>149</v>
      </c>
      <c r="I323">
        <v>3</v>
      </c>
      <c r="J323">
        <v>28</v>
      </c>
      <c r="L323" t="s">
        <v>937</v>
      </c>
      <c r="M323">
        <v>22</v>
      </c>
      <c r="N323">
        <v>4</v>
      </c>
      <c r="O323">
        <v>31</v>
      </c>
      <c r="P323">
        <v>746</v>
      </c>
      <c r="Q323">
        <v>1029</v>
      </c>
      <c r="R323" s="365">
        <v>2.7857578000000001E-3</v>
      </c>
    </row>
    <row r="324" spans="1:18" x14ac:dyDescent="0.35">
      <c r="A324">
        <v>43920</v>
      </c>
      <c r="B324" t="s">
        <v>966</v>
      </c>
      <c r="C324" t="str">
        <f t="shared" si="4"/>
        <v>Mallala</v>
      </c>
      <c r="D324" t="e">
        <f>VLOOKUP(C324,'7. Regional NSW LGAs'!$B$1:$E$93,4,FALSE)</f>
        <v>#N/A</v>
      </c>
      <c r="E324" s="364">
        <v>8801</v>
      </c>
      <c r="F324">
        <v>948</v>
      </c>
      <c r="H324">
        <v>231</v>
      </c>
      <c r="I324">
        <v>5</v>
      </c>
      <c r="J324">
        <v>43</v>
      </c>
      <c r="L324" t="s">
        <v>937</v>
      </c>
      <c r="M324">
        <v>31</v>
      </c>
      <c r="N324">
        <v>5</v>
      </c>
      <c r="O324">
        <v>44</v>
      </c>
      <c r="P324">
        <v>826</v>
      </c>
      <c r="Q324">
        <v>1014</v>
      </c>
      <c r="R324" s="365">
        <v>0</v>
      </c>
    </row>
    <row r="325" spans="1:18" x14ac:dyDescent="0.35">
      <c r="A325">
        <v>44060</v>
      </c>
      <c r="B325" t="s">
        <v>967</v>
      </c>
      <c r="C325" t="str">
        <f t="shared" si="4"/>
        <v>Marion</v>
      </c>
      <c r="D325" t="e">
        <f>VLOOKUP(C325,'7. Regional NSW LGAs'!$B$1:$E$93,4,FALSE)</f>
        <v>#N/A</v>
      </c>
      <c r="E325" s="364">
        <v>88618</v>
      </c>
      <c r="F325">
        <v>991</v>
      </c>
      <c r="H325">
        <v>393</v>
      </c>
      <c r="I325">
        <v>8</v>
      </c>
      <c r="J325">
        <v>73</v>
      </c>
      <c r="L325" t="s">
        <v>937</v>
      </c>
      <c r="M325">
        <v>53</v>
      </c>
      <c r="N325">
        <v>8</v>
      </c>
      <c r="O325">
        <v>75</v>
      </c>
      <c r="P325">
        <v>645</v>
      </c>
      <c r="Q325">
        <v>1117</v>
      </c>
      <c r="R325" s="365">
        <v>5.1908189999999999E-4</v>
      </c>
    </row>
    <row r="326" spans="1:18" x14ac:dyDescent="0.35">
      <c r="A326">
        <v>44210</v>
      </c>
      <c r="B326" t="s">
        <v>968</v>
      </c>
      <c r="C326" t="str">
        <f t="shared" si="4"/>
        <v>Mid</v>
      </c>
      <c r="D326" t="e">
        <f>VLOOKUP(C326,'7. Regional NSW LGAs'!$B$1:$E$93,4,FALSE)</f>
        <v>#N/A</v>
      </c>
      <c r="E326" s="364">
        <v>8642</v>
      </c>
      <c r="F326">
        <v>900</v>
      </c>
      <c r="H326">
        <v>75</v>
      </c>
      <c r="I326">
        <v>2</v>
      </c>
      <c r="J326">
        <v>14</v>
      </c>
      <c r="L326" t="s">
        <v>937</v>
      </c>
      <c r="M326">
        <v>11</v>
      </c>
      <c r="N326">
        <v>2</v>
      </c>
      <c r="O326">
        <v>16</v>
      </c>
      <c r="P326">
        <v>796</v>
      </c>
      <c r="Q326">
        <v>1005</v>
      </c>
      <c r="R326" s="365">
        <v>0</v>
      </c>
    </row>
    <row r="327" spans="1:18" x14ac:dyDescent="0.35">
      <c r="A327">
        <v>44340</v>
      </c>
      <c r="B327" t="s">
        <v>969</v>
      </c>
      <c r="C327" t="str">
        <f t="shared" si="4"/>
        <v>Mitcham</v>
      </c>
      <c r="D327" t="e">
        <f>VLOOKUP(C327,'7. Regional NSW LGAs'!$B$1:$E$93,4,FALSE)</f>
        <v>#N/A</v>
      </c>
      <c r="E327" s="364">
        <v>64805</v>
      </c>
      <c r="F327">
        <v>1070</v>
      </c>
      <c r="H327">
        <v>500</v>
      </c>
      <c r="I327">
        <v>10</v>
      </c>
      <c r="J327">
        <v>92</v>
      </c>
      <c r="L327" t="s">
        <v>937</v>
      </c>
      <c r="M327">
        <v>66</v>
      </c>
      <c r="N327">
        <v>10</v>
      </c>
      <c r="O327">
        <v>93</v>
      </c>
      <c r="P327">
        <v>906</v>
      </c>
      <c r="Q327">
        <v>1165</v>
      </c>
      <c r="R327" s="365">
        <v>7.1290794999999997E-3</v>
      </c>
    </row>
    <row r="328" spans="1:18" x14ac:dyDescent="0.35">
      <c r="A328">
        <v>44550</v>
      </c>
      <c r="B328" t="s">
        <v>970</v>
      </c>
      <c r="C328" t="str">
        <f t="shared" ref="C328:C391" si="5">LEFT(B328,FIND(" ",B328)-1)</f>
        <v>Mount</v>
      </c>
      <c r="D328" t="e">
        <f>VLOOKUP(C328,'7. Regional NSW LGAs'!$B$1:$E$93,4,FALSE)</f>
        <v>#N/A</v>
      </c>
      <c r="E328" s="364">
        <v>33397</v>
      </c>
      <c r="F328">
        <v>1012</v>
      </c>
      <c r="H328">
        <v>434</v>
      </c>
      <c r="I328">
        <v>8</v>
      </c>
      <c r="J328">
        <v>80</v>
      </c>
      <c r="L328" t="s">
        <v>937</v>
      </c>
      <c r="M328">
        <v>60</v>
      </c>
      <c r="N328">
        <v>9</v>
      </c>
      <c r="O328">
        <v>85</v>
      </c>
      <c r="P328">
        <v>853</v>
      </c>
      <c r="Q328">
        <v>1112</v>
      </c>
      <c r="R328" s="365">
        <v>0</v>
      </c>
    </row>
    <row r="329" spans="1:18" x14ac:dyDescent="0.35">
      <c r="A329">
        <v>44620</v>
      </c>
      <c r="B329" t="s">
        <v>971</v>
      </c>
      <c r="C329" t="str">
        <f t="shared" si="5"/>
        <v>Mount</v>
      </c>
      <c r="D329" t="e">
        <f>VLOOKUP(C329,'7. Regional NSW LGAs'!$B$1:$E$93,4,FALSE)</f>
        <v>#N/A</v>
      </c>
      <c r="E329" s="364">
        <v>26276</v>
      </c>
      <c r="F329">
        <v>902</v>
      </c>
      <c r="H329">
        <v>77</v>
      </c>
      <c r="I329">
        <v>2</v>
      </c>
      <c r="J329">
        <v>15</v>
      </c>
      <c r="L329" t="s">
        <v>937</v>
      </c>
      <c r="M329">
        <v>13</v>
      </c>
      <c r="N329">
        <v>2</v>
      </c>
      <c r="O329">
        <v>19</v>
      </c>
      <c r="P329">
        <v>602</v>
      </c>
      <c r="Q329">
        <v>1118</v>
      </c>
      <c r="R329" s="365">
        <v>6.0892070000000001E-4</v>
      </c>
    </row>
    <row r="330" spans="1:18" x14ac:dyDescent="0.35">
      <c r="A330">
        <v>44830</v>
      </c>
      <c r="B330" t="s">
        <v>972</v>
      </c>
      <c r="C330" t="str">
        <f t="shared" si="5"/>
        <v>Mount</v>
      </c>
      <c r="D330" t="e">
        <f>VLOOKUP(C330,'7. Regional NSW LGAs'!$B$1:$E$93,4,FALSE)</f>
        <v>#N/A</v>
      </c>
      <c r="E330" s="364">
        <v>2864</v>
      </c>
      <c r="F330">
        <v>965</v>
      </c>
      <c r="H330">
        <v>293</v>
      </c>
      <c r="I330">
        <v>6</v>
      </c>
      <c r="J330">
        <v>54</v>
      </c>
      <c r="L330" t="s">
        <v>937</v>
      </c>
      <c r="M330">
        <v>40</v>
      </c>
      <c r="N330">
        <v>6</v>
      </c>
      <c r="O330">
        <v>57</v>
      </c>
      <c r="P330">
        <v>874</v>
      </c>
      <c r="Q330">
        <v>1042</v>
      </c>
      <c r="R330" s="365">
        <v>0</v>
      </c>
    </row>
    <row r="331" spans="1:18" x14ac:dyDescent="0.35">
      <c r="A331">
        <v>45040</v>
      </c>
      <c r="B331" t="s">
        <v>973</v>
      </c>
      <c r="C331" t="str">
        <f t="shared" si="5"/>
        <v>Murray</v>
      </c>
      <c r="D331" t="str">
        <f>VLOOKUP(C331,'7. Regional NSW LGAs'!$B$1:$E$93,4,FALSE)</f>
        <v>Murray River Council</v>
      </c>
      <c r="E331" s="364">
        <v>20858</v>
      </c>
      <c r="F331">
        <v>878</v>
      </c>
      <c r="H331">
        <v>54</v>
      </c>
      <c r="I331">
        <v>1</v>
      </c>
      <c r="J331">
        <v>10</v>
      </c>
      <c r="L331" t="s">
        <v>937</v>
      </c>
      <c r="M331">
        <v>6</v>
      </c>
      <c r="N331">
        <v>1</v>
      </c>
      <c r="O331">
        <v>9</v>
      </c>
      <c r="P331">
        <v>611</v>
      </c>
      <c r="Q331">
        <v>1013</v>
      </c>
      <c r="R331" s="365">
        <v>1.79787132E-2</v>
      </c>
    </row>
    <row r="332" spans="1:18" x14ac:dyDescent="0.35">
      <c r="A332">
        <v>45090</v>
      </c>
      <c r="B332" t="s">
        <v>974</v>
      </c>
      <c r="C332" t="str">
        <f t="shared" si="5"/>
        <v>Naracoorte</v>
      </c>
      <c r="D332" t="e">
        <f>VLOOKUP(C332,'7. Regional NSW LGAs'!$B$1:$E$93,4,FALSE)</f>
        <v>#N/A</v>
      </c>
      <c r="E332" s="364">
        <v>8291</v>
      </c>
      <c r="F332">
        <v>954</v>
      </c>
      <c r="H332">
        <v>249</v>
      </c>
      <c r="I332">
        <v>5</v>
      </c>
      <c r="J332">
        <v>46</v>
      </c>
      <c r="L332" t="s">
        <v>937</v>
      </c>
      <c r="M332">
        <v>35</v>
      </c>
      <c r="N332">
        <v>5</v>
      </c>
      <c r="O332">
        <v>50</v>
      </c>
      <c r="P332">
        <v>839</v>
      </c>
      <c r="Q332">
        <v>1083</v>
      </c>
      <c r="R332" s="365">
        <v>3.6183809999999999E-4</v>
      </c>
    </row>
    <row r="333" spans="1:18" x14ac:dyDescent="0.35">
      <c r="A333">
        <v>45120</v>
      </c>
      <c r="B333" t="s">
        <v>975</v>
      </c>
      <c r="C333" t="str">
        <f t="shared" si="5"/>
        <v>Northern</v>
      </c>
      <c r="D333" t="e">
        <f>VLOOKUP(C333,'7. Regional NSW LGAs'!$B$1:$E$93,4,FALSE)</f>
        <v>#N/A</v>
      </c>
      <c r="E333" s="364">
        <v>4524</v>
      </c>
      <c r="F333">
        <v>961</v>
      </c>
      <c r="H333">
        <v>281</v>
      </c>
      <c r="I333">
        <v>6</v>
      </c>
      <c r="J333">
        <v>52</v>
      </c>
      <c r="L333" t="s">
        <v>937</v>
      </c>
      <c r="M333">
        <v>38</v>
      </c>
      <c r="N333">
        <v>6</v>
      </c>
      <c r="O333">
        <v>54</v>
      </c>
      <c r="P333">
        <v>854</v>
      </c>
      <c r="Q333">
        <v>1048</v>
      </c>
      <c r="R333" s="365">
        <v>0</v>
      </c>
    </row>
    <row r="334" spans="1:18" x14ac:dyDescent="0.35">
      <c r="A334">
        <v>45290</v>
      </c>
      <c r="B334" t="s">
        <v>976</v>
      </c>
      <c r="C334" t="str">
        <f t="shared" si="5"/>
        <v>Norwood</v>
      </c>
      <c r="D334" t="e">
        <f>VLOOKUP(C334,'7. Regional NSW LGAs'!$B$1:$E$93,4,FALSE)</f>
        <v>#N/A</v>
      </c>
      <c r="E334" s="364">
        <v>35362</v>
      </c>
      <c r="F334">
        <v>1043</v>
      </c>
      <c r="H334">
        <v>477</v>
      </c>
      <c r="I334">
        <v>9</v>
      </c>
      <c r="J334">
        <v>88</v>
      </c>
      <c r="L334" t="s">
        <v>937</v>
      </c>
      <c r="M334">
        <v>63</v>
      </c>
      <c r="N334">
        <v>9</v>
      </c>
      <c r="O334">
        <v>89</v>
      </c>
      <c r="P334">
        <v>885</v>
      </c>
      <c r="Q334">
        <v>1150</v>
      </c>
      <c r="R334" s="365">
        <v>0</v>
      </c>
    </row>
    <row r="335" spans="1:18" x14ac:dyDescent="0.35">
      <c r="A335">
        <v>45340</v>
      </c>
      <c r="B335" t="s">
        <v>977</v>
      </c>
      <c r="C335" t="str">
        <f t="shared" si="5"/>
        <v>Onkaparinga</v>
      </c>
      <c r="D335" t="e">
        <f>VLOOKUP(C335,'7. Regional NSW LGAs'!$B$1:$E$93,4,FALSE)</f>
        <v>#N/A</v>
      </c>
      <c r="E335" s="364">
        <v>166766</v>
      </c>
      <c r="F335">
        <v>960</v>
      </c>
      <c r="H335">
        <v>276</v>
      </c>
      <c r="I335">
        <v>6</v>
      </c>
      <c r="J335">
        <v>51</v>
      </c>
      <c r="L335" t="s">
        <v>937</v>
      </c>
      <c r="M335">
        <v>36</v>
      </c>
      <c r="N335">
        <v>6</v>
      </c>
      <c r="O335">
        <v>51</v>
      </c>
      <c r="P335">
        <v>691</v>
      </c>
      <c r="Q335">
        <v>1130</v>
      </c>
      <c r="R335" s="365">
        <v>4.2574630000000001E-4</v>
      </c>
    </row>
    <row r="336" spans="1:18" x14ac:dyDescent="0.35">
      <c r="A336">
        <v>45400</v>
      </c>
      <c r="B336" t="s">
        <v>978</v>
      </c>
      <c r="C336" t="str">
        <f t="shared" si="5"/>
        <v>Orroroo/Carrieton</v>
      </c>
      <c r="D336" t="e">
        <f>VLOOKUP(C336,'7. Regional NSW LGAs'!$B$1:$E$93,4,FALSE)</f>
        <v>#N/A</v>
      </c>
      <c r="E336" s="364">
        <v>895</v>
      </c>
      <c r="F336">
        <v>977</v>
      </c>
      <c r="H336">
        <v>342</v>
      </c>
      <c r="I336">
        <v>7</v>
      </c>
      <c r="J336">
        <v>63</v>
      </c>
      <c r="L336" t="s">
        <v>937</v>
      </c>
      <c r="M336">
        <v>46</v>
      </c>
      <c r="N336">
        <v>7</v>
      </c>
      <c r="O336">
        <v>65</v>
      </c>
      <c r="P336">
        <v>921</v>
      </c>
      <c r="Q336">
        <v>1049</v>
      </c>
      <c r="R336" s="365">
        <v>0</v>
      </c>
    </row>
    <row r="337" spans="1:18" x14ac:dyDescent="0.35">
      <c r="A337">
        <v>45540</v>
      </c>
      <c r="B337" t="s">
        <v>979</v>
      </c>
      <c r="C337" t="str">
        <f t="shared" si="5"/>
        <v>Peterborough</v>
      </c>
      <c r="D337" t="e">
        <f>VLOOKUP(C337,'7. Regional NSW LGAs'!$B$1:$E$93,4,FALSE)</f>
        <v>#N/A</v>
      </c>
      <c r="E337" s="364">
        <v>1678</v>
      </c>
      <c r="F337">
        <v>804</v>
      </c>
      <c r="H337">
        <v>35</v>
      </c>
      <c r="I337">
        <v>1</v>
      </c>
      <c r="J337">
        <v>7</v>
      </c>
      <c r="L337" t="s">
        <v>937</v>
      </c>
      <c r="M337">
        <v>2</v>
      </c>
      <c r="N337">
        <v>1</v>
      </c>
      <c r="O337">
        <v>3</v>
      </c>
      <c r="P337">
        <v>715</v>
      </c>
      <c r="Q337">
        <v>916</v>
      </c>
      <c r="R337" s="365">
        <v>0</v>
      </c>
    </row>
    <row r="338" spans="1:18" x14ac:dyDescent="0.35">
      <c r="A338">
        <v>45680</v>
      </c>
      <c r="B338" t="s">
        <v>980</v>
      </c>
      <c r="C338" t="str">
        <f t="shared" si="5"/>
        <v>Playford</v>
      </c>
      <c r="D338" t="e">
        <f>VLOOKUP(C338,'7. Regional NSW LGAs'!$B$1:$E$93,4,FALSE)</f>
        <v>#N/A</v>
      </c>
      <c r="E338" s="364">
        <v>89372</v>
      </c>
      <c r="F338">
        <v>853</v>
      </c>
      <c r="H338">
        <v>38</v>
      </c>
      <c r="I338">
        <v>1</v>
      </c>
      <c r="J338">
        <v>7</v>
      </c>
      <c r="L338" t="s">
        <v>937</v>
      </c>
      <c r="M338">
        <v>3</v>
      </c>
      <c r="N338">
        <v>1</v>
      </c>
      <c r="O338">
        <v>5</v>
      </c>
      <c r="P338">
        <v>625</v>
      </c>
      <c r="Q338">
        <v>1093</v>
      </c>
      <c r="R338" s="365">
        <v>1.0070269999999999E-4</v>
      </c>
    </row>
    <row r="339" spans="1:18" x14ac:dyDescent="0.35">
      <c r="A339">
        <v>45890</v>
      </c>
      <c r="B339" t="s">
        <v>981</v>
      </c>
      <c r="C339" t="str">
        <f t="shared" si="5"/>
        <v>Port</v>
      </c>
      <c r="D339" t="str">
        <f>VLOOKUP(C339,'7. Regional NSW LGAs'!$B$1:$E$93,4,FALSE)</f>
        <v>Port Stephens Council</v>
      </c>
      <c r="E339" s="364">
        <v>121230</v>
      </c>
      <c r="F339">
        <v>940</v>
      </c>
      <c r="H339">
        <v>192</v>
      </c>
      <c r="I339">
        <v>4</v>
      </c>
      <c r="J339">
        <v>36</v>
      </c>
      <c r="L339" t="s">
        <v>937</v>
      </c>
      <c r="M339">
        <v>27</v>
      </c>
      <c r="N339">
        <v>4</v>
      </c>
      <c r="O339">
        <v>39</v>
      </c>
      <c r="P339">
        <v>669</v>
      </c>
      <c r="Q339">
        <v>1107</v>
      </c>
      <c r="R339" s="365">
        <v>1.0385218200000001E-2</v>
      </c>
    </row>
    <row r="340" spans="1:18" x14ac:dyDescent="0.35">
      <c r="A340">
        <v>46090</v>
      </c>
      <c r="B340" t="s">
        <v>982</v>
      </c>
      <c r="C340" t="str">
        <f t="shared" si="5"/>
        <v>Port</v>
      </c>
      <c r="D340" t="str">
        <f>VLOOKUP(C340,'7. Regional NSW LGAs'!$B$1:$E$93,4,FALSE)</f>
        <v>Port Stephens Council</v>
      </c>
      <c r="E340" s="364">
        <v>13808</v>
      </c>
      <c r="F340">
        <v>879</v>
      </c>
      <c r="H340">
        <v>56</v>
      </c>
      <c r="I340">
        <v>2</v>
      </c>
      <c r="J340">
        <v>11</v>
      </c>
      <c r="L340" t="s">
        <v>937</v>
      </c>
      <c r="M340">
        <v>7</v>
      </c>
      <c r="N340">
        <v>1</v>
      </c>
      <c r="O340">
        <v>10</v>
      </c>
      <c r="P340">
        <v>552</v>
      </c>
      <c r="Q340">
        <v>1040</v>
      </c>
      <c r="R340" s="365">
        <v>4.6856894599999997E-2</v>
      </c>
    </row>
    <row r="341" spans="1:18" x14ac:dyDescent="0.35">
      <c r="A341">
        <v>46300</v>
      </c>
      <c r="B341" t="s">
        <v>983</v>
      </c>
      <c r="C341" t="str">
        <f t="shared" si="5"/>
        <v>Port</v>
      </c>
      <c r="D341" t="str">
        <f>VLOOKUP(C341,'7. Regional NSW LGAs'!$B$1:$E$93,4,FALSE)</f>
        <v>Port Stephens Council</v>
      </c>
      <c r="E341" s="364">
        <v>14064</v>
      </c>
      <c r="F341">
        <v>925</v>
      </c>
      <c r="H341">
        <v>128</v>
      </c>
      <c r="I341">
        <v>3</v>
      </c>
      <c r="J341">
        <v>24</v>
      </c>
      <c r="L341" t="s">
        <v>937</v>
      </c>
      <c r="M341">
        <v>20</v>
      </c>
      <c r="N341">
        <v>3</v>
      </c>
      <c r="O341">
        <v>29</v>
      </c>
      <c r="P341">
        <v>679</v>
      </c>
      <c r="Q341">
        <v>1053</v>
      </c>
      <c r="R341" s="365">
        <v>0</v>
      </c>
    </row>
    <row r="342" spans="1:18" x14ac:dyDescent="0.35">
      <c r="A342">
        <v>46450</v>
      </c>
      <c r="B342" t="s">
        <v>984</v>
      </c>
      <c r="C342" t="str">
        <f t="shared" si="5"/>
        <v>Port</v>
      </c>
      <c r="D342" t="str">
        <f>VLOOKUP(C342,'7. Regional NSW LGAs'!$B$1:$E$93,4,FALSE)</f>
        <v>Port Stephens Council</v>
      </c>
      <c r="E342" s="364">
        <v>17364</v>
      </c>
      <c r="F342">
        <v>873</v>
      </c>
      <c r="H342">
        <v>49</v>
      </c>
      <c r="I342">
        <v>1</v>
      </c>
      <c r="J342">
        <v>9</v>
      </c>
      <c r="L342" t="s">
        <v>937</v>
      </c>
      <c r="M342">
        <v>4</v>
      </c>
      <c r="N342">
        <v>1</v>
      </c>
      <c r="O342">
        <v>6</v>
      </c>
      <c r="P342">
        <v>667</v>
      </c>
      <c r="Q342">
        <v>1048</v>
      </c>
      <c r="R342" s="365">
        <v>1.2093988E-3</v>
      </c>
    </row>
    <row r="343" spans="1:18" x14ac:dyDescent="0.35">
      <c r="A343">
        <v>46510</v>
      </c>
      <c r="B343" t="s">
        <v>985</v>
      </c>
      <c r="C343" t="str">
        <f t="shared" si="5"/>
        <v>Prospect</v>
      </c>
      <c r="D343" t="e">
        <f>VLOOKUP(C343,'7. Regional NSW LGAs'!$B$1:$E$93,4,FALSE)</f>
        <v>#N/A</v>
      </c>
      <c r="E343" s="364">
        <v>20527</v>
      </c>
      <c r="F343">
        <v>1052</v>
      </c>
      <c r="H343">
        <v>484</v>
      </c>
      <c r="I343">
        <v>9</v>
      </c>
      <c r="J343">
        <v>89</v>
      </c>
      <c r="L343" t="s">
        <v>937</v>
      </c>
      <c r="M343">
        <v>64</v>
      </c>
      <c r="N343">
        <v>10</v>
      </c>
      <c r="O343">
        <v>91</v>
      </c>
      <c r="P343">
        <v>967</v>
      </c>
      <c r="Q343">
        <v>1119</v>
      </c>
      <c r="R343" s="365">
        <v>0</v>
      </c>
    </row>
    <row r="344" spans="1:18" x14ac:dyDescent="0.35">
      <c r="A344">
        <v>46670</v>
      </c>
      <c r="B344" t="s">
        <v>986</v>
      </c>
      <c r="C344" t="str">
        <f t="shared" si="5"/>
        <v>Renmark</v>
      </c>
      <c r="D344" t="e">
        <f>VLOOKUP(C344,'7. Regional NSW LGAs'!$B$1:$E$93,4,FALSE)</f>
        <v>#N/A</v>
      </c>
      <c r="E344" s="364">
        <v>9475</v>
      </c>
      <c r="F344">
        <v>906</v>
      </c>
      <c r="H344">
        <v>86</v>
      </c>
      <c r="I344">
        <v>2</v>
      </c>
      <c r="J344">
        <v>16</v>
      </c>
      <c r="L344" t="s">
        <v>937</v>
      </c>
      <c r="M344">
        <v>14</v>
      </c>
      <c r="N344">
        <v>2</v>
      </c>
      <c r="O344">
        <v>20</v>
      </c>
      <c r="P344">
        <v>721</v>
      </c>
      <c r="Q344">
        <v>1017</v>
      </c>
      <c r="R344" s="365">
        <v>1.1609499E-3</v>
      </c>
    </row>
    <row r="345" spans="1:18" x14ac:dyDescent="0.35">
      <c r="A345">
        <v>46860</v>
      </c>
      <c r="B345" t="s">
        <v>987</v>
      </c>
      <c r="C345" t="str">
        <f t="shared" si="5"/>
        <v>Robe</v>
      </c>
      <c r="D345" t="e">
        <f>VLOOKUP(C345,'7. Regional NSW LGAs'!$B$1:$E$93,4,FALSE)</f>
        <v>#N/A</v>
      </c>
      <c r="E345" s="364">
        <v>1378</v>
      </c>
      <c r="F345">
        <v>984</v>
      </c>
      <c r="H345">
        <v>374</v>
      </c>
      <c r="I345">
        <v>7</v>
      </c>
      <c r="J345">
        <v>69</v>
      </c>
      <c r="L345" t="s">
        <v>937</v>
      </c>
      <c r="M345">
        <v>51</v>
      </c>
      <c r="N345">
        <v>8</v>
      </c>
      <c r="O345">
        <v>72</v>
      </c>
      <c r="P345">
        <v>928</v>
      </c>
      <c r="Q345">
        <v>1068</v>
      </c>
      <c r="R345" s="365">
        <v>0</v>
      </c>
    </row>
    <row r="346" spans="1:18" x14ac:dyDescent="0.35">
      <c r="A346">
        <v>46970</v>
      </c>
      <c r="B346" t="s">
        <v>988</v>
      </c>
      <c r="C346" t="str">
        <f t="shared" si="5"/>
        <v>Roxby</v>
      </c>
      <c r="D346" t="e">
        <f>VLOOKUP(C346,'7. Regional NSW LGAs'!$B$1:$E$93,4,FALSE)</f>
        <v>#N/A</v>
      </c>
      <c r="E346" s="364">
        <v>3884</v>
      </c>
      <c r="F346">
        <v>1014</v>
      </c>
      <c r="H346">
        <v>438</v>
      </c>
      <c r="I346">
        <v>9</v>
      </c>
      <c r="J346">
        <v>81</v>
      </c>
      <c r="L346" t="s">
        <v>937</v>
      </c>
      <c r="M346">
        <v>61</v>
      </c>
      <c r="N346">
        <v>9</v>
      </c>
      <c r="O346">
        <v>86</v>
      </c>
      <c r="P346">
        <v>906</v>
      </c>
      <c r="Q346">
        <v>1071</v>
      </c>
      <c r="R346" s="365">
        <v>7.6467559199999993E-2</v>
      </c>
    </row>
    <row r="347" spans="1:18" x14ac:dyDescent="0.35">
      <c r="A347">
        <v>47140</v>
      </c>
      <c r="B347" t="s">
        <v>989</v>
      </c>
      <c r="C347" t="str">
        <f t="shared" si="5"/>
        <v>Salisbury</v>
      </c>
      <c r="D347" t="e">
        <f>VLOOKUP(C347,'7. Regional NSW LGAs'!$B$1:$E$93,4,FALSE)</f>
        <v>#N/A</v>
      </c>
      <c r="E347" s="364">
        <v>137979</v>
      </c>
      <c r="F347">
        <v>908</v>
      </c>
      <c r="H347">
        <v>94</v>
      </c>
      <c r="I347">
        <v>2</v>
      </c>
      <c r="J347">
        <v>18</v>
      </c>
      <c r="L347" t="s">
        <v>937</v>
      </c>
      <c r="M347">
        <v>15</v>
      </c>
      <c r="N347">
        <v>3</v>
      </c>
      <c r="O347">
        <v>22</v>
      </c>
      <c r="P347">
        <v>687</v>
      </c>
      <c r="Q347">
        <v>1107</v>
      </c>
      <c r="R347" s="365">
        <v>2.9279817999999999E-3</v>
      </c>
    </row>
    <row r="348" spans="1:18" x14ac:dyDescent="0.35">
      <c r="A348">
        <v>47290</v>
      </c>
      <c r="B348" t="s">
        <v>990</v>
      </c>
      <c r="C348" t="str">
        <f t="shared" si="5"/>
        <v>Southern</v>
      </c>
      <c r="D348" t="e">
        <f>VLOOKUP(C348,'7. Regional NSW LGAs'!$B$1:$E$93,4,FALSE)</f>
        <v>#N/A</v>
      </c>
      <c r="E348" s="364">
        <v>2027</v>
      </c>
      <c r="F348">
        <v>968</v>
      </c>
      <c r="H348">
        <v>308</v>
      </c>
      <c r="I348">
        <v>6</v>
      </c>
      <c r="J348">
        <v>57</v>
      </c>
      <c r="L348" t="s">
        <v>937</v>
      </c>
      <c r="M348">
        <v>43</v>
      </c>
      <c r="N348">
        <v>7</v>
      </c>
      <c r="O348">
        <v>61</v>
      </c>
      <c r="P348">
        <v>908</v>
      </c>
      <c r="Q348">
        <v>1031</v>
      </c>
      <c r="R348" s="365">
        <v>0</v>
      </c>
    </row>
    <row r="349" spans="1:18" x14ac:dyDescent="0.35">
      <c r="A349">
        <v>47490</v>
      </c>
      <c r="B349" t="s">
        <v>991</v>
      </c>
      <c r="C349" t="str">
        <f t="shared" si="5"/>
        <v>Streaky</v>
      </c>
      <c r="D349" t="e">
        <f>VLOOKUP(C349,'7. Regional NSW LGAs'!$B$1:$E$93,4,FALSE)</f>
        <v>#N/A</v>
      </c>
      <c r="E349" s="364">
        <v>2074</v>
      </c>
      <c r="F349">
        <v>968</v>
      </c>
      <c r="H349">
        <v>304</v>
      </c>
      <c r="I349">
        <v>6</v>
      </c>
      <c r="J349">
        <v>56</v>
      </c>
      <c r="L349" t="s">
        <v>937</v>
      </c>
      <c r="M349">
        <v>42</v>
      </c>
      <c r="N349">
        <v>6</v>
      </c>
      <c r="O349">
        <v>60</v>
      </c>
      <c r="P349">
        <v>893</v>
      </c>
      <c r="Q349">
        <v>1007</v>
      </c>
      <c r="R349" s="365">
        <v>0</v>
      </c>
    </row>
    <row r="350" spans="1:18" x14ac:dyDescent="0.35">
      <c r="A350">
        <v>47630</v>
      </c>
      <c r="B350" t="s">
        <v>992</v>
      </c>
      <c r="C350" t="str">
        <f t="shared" si="5"/>
        <v>Tatiara</v>
      </c>
      <c r="D350" t="e">
        <f>VLOOKUP(C350,'7. Regional NSW LGAs'!$B$1:$E$93,4,FALSE)</f>
        <v>#N/A</v>
      </c>
      <c r="E350" s="364">
        <v>6620</v>
      </c>
      <c r="F350">
        <v>966</v>
      </c>
      <c r="H350">
        <v>298</v>
      </c>
      <c r="I350">
        <v>6</v>
      </c>
      <c r="J350">
        <v>55</v>
      </c>
      <c r="L350" t="s">
        <v>937</v>
      </c>
      <c r="M350">
        <v>41</v>
      </c>
      <c r="N350">
        <v>6</v>
      </c>
      <c r="O350">
        <v>58</v>
      </c>
      <c r="P350">
        <v>828</v>
      </c>
      <c r="Q350">
        <v>1063</v>
      </c>
      <c r="R350" s="365">
        <v>0</v>
      </c>
    </row>
    <row r="351" spans="1:18" x14ac:dyDescent="0.35">
      <c r="A351">
        <v>47700</v>
      </c>
      <c r="B351" t="s">
        <v>993</v>
      </c>
      <c r="C351" t="str">
        <f t="shared" si="5"/>
        <v>Tea</v>
      </c>
      <c r="D351" t="e">
        <f>VLOOKUP(C351,'7. Regional NSW LGAs'!$B$1:$E$93,4,FALSE)</f>
        <v>#N/A</v>
      </c>
      <c r="E351" s="364">
        <v>97734</v>
      </c>
      <c r="F351">
        <v>1004</v>
      </c>
      <c r="H351">
        <v>423</v>
      </c>
      <c r="I351">
        <v>8</v>
      </c>
      <c r="J351">
        <v>78</v>
      </c>
      <c r="L351" t="s">
        <v>937</v>
      </c>
      <c r="M351">
        <v>59</v>
      </c>
      <c r="N351">
        <v>9</v>
      </c>
      <c r="O351">
        <v>84</v>
      </c>
      <c r="P351">
        <v>891</v>
      </c>
      <c r="Q351">
        <v>1144</v>
      </c>
      <c r="R351" s="365">
        <v>4.7782757E-3</v>
      </c>
    </row>
    <row r="352" spans="1:18" x14ac:dyDescent="0.35">
      <c r="A352">
        <v>47800</v>
      </c>
      <c r="B352" t="s">
        <v>994</v>
      </c>
      <c r="C352" t="str">
        <f t="shared" si="5"/>
        <v>The</v>
      </c>
      <c r="D352" t="e">
        <f>VLOOKUP(C352,'7. Regional NSW LGAs'!$B$1:$E$93,4,FALSE)</f>
        <v>#N/A</v>
      </c>
      <c r="E352" s="364">
        <v>5380</v>
      </c>
      <c r="F352">
        <v>919</v>
      </c>
      <c r="H352">
        <v>117</v>
      </c>
      <c r="I352">
        <v>3</v>
      </c>
      <c r="J352">
        <v>22</v>
      </c>
      <c r="L352" t="s">
        <v>937</v>
      </c>
      <c r="M352">
        <v>18</v>
      </c>
      <c r="N352">
        <v>3</v>
      </c>
      <c r="O352">
        <v>26</v>
      </c>
      <c r="P352">
        <v>681</v>
      </c>
      <c r="Q352">
        <v>1052</v>
      </c>
      <c r="R352" s="365">
        <v>0</v>
      </c>
    </row>
    <row r="353" spans="1:18" x14ac:dyDescent="0.35">
      <c r="A353">
        <v>47910</v>
      </c>
      <c r="B353" t="s">
        <v>995</v>
      </c>
      <c r="C353" t="str">
        <f t="shared" si="5"/>
        <v>Tumby</v>
      </c>
      <c r="D353" t="e">
        <f>VLOOKUP(C353,'7. Regional NSW LGAs'!$B$1:$E$93,4,FALSE)</f>
        <v>#N/A</v>
      </c>
      <c r="E353" s="364">
        <v>2610</v>
      </c>
      <c r="F353">
        <v>960</v>
      </c>
      <c r="H353">
        <v>277</v>
      </c>
      <c r="I353">
        <v>6</v>
      </c>
      <c r="J353">
        <v>51</v>
      </c>
      <c r="L353" t="s">
        <v>937</v>
      </c>
      <c r="M353">
        <v>37</v>
      </c>
      <c r="N353">
        <v>6</v>
      </c>
      <c r="O353">
        <v>53</v>
      </c>
      <c r="P353">
        <v>855</v>
      </c>
      <c r="Q353">
        <v>1064</v>
      </c>
      <c r="R353" s="365">
        <v>0</v>
      </c>
    </row>
    <row r="354" spans="1:18" x14ac:dyDescent="0.35">
      <c r="A354">
        <v>47980</v>
      </c>
      <c r="B354" t="s">
        <v>996</v>
      </c>
      <c r="C354" t="str">
        <f t="shared" si="5"/>
        <v>Unley</v>
      </c>
      <c r="D354" t="e">
        <f>VLOOKUP(C354,'7. Regional NSW LGAs'!$B$1:$E$93,4,FALSE)</f>
        <v>#N/A</v>
      </c>
      <c r="E354" s="364">
        <v>37721</v>
      </c>
      <c r="F354">
        <v>1082</v>
      </c>
      <c r="H354">
        <v>506</v>
      </c>
      <c r="I354">
        <v>10</v>
      </c>
      <c r="J354">
        <v>93</v>
      </c>
      <c r="L354" t="s">
        <v>937</v>
      </c>
      <c r="M354">
        <v>68</v>
      </c>
      <c r="N354">
        <v>10</v>
      </c>
      <c r="O354">
        <v>96</v>
      </c>
      <c r="P354">
        <v>936</v>
      </c>
      <c r="Q354">
        <v>1160</v>
      </c>
      <c r="R354" s="365">
        <v>0</v>
      </c>
    </row>
    <row r="355" spans="1:18" x14ac:dyDescent="0.35">
      <c r="A355">
        <v>48050</v>
      </c>
      <c r="B355" t="s">
        <v>997</v>
      </c>
      <c r="C355" t="str">
        <f t="shared" si="5"/>
        <v>Victor</v>
      </c>
      <c r="D355" t="e">
        <f>VLOOKUP(C355,'7. Regional NSW LGAs'!$B$1:$E$93,4,FALSE)</f>
        <v>#N/A</v>
      </c>
      <c r="E355" s="364">
        <v>14665</v>
      </c>
      <c r="F355">
        <v>933</v>
      </c>
      <c r="H355">
        <v>160</v>
      </c>
      <c r="I355">
        <v>3</v>
      </c>
      <c r="J355">
        <v>30</v>
      </c>
      <c r="L355" t="s">
        <v>937</v>
      </c>
      <c r="M355">
        <v>23</v>
      </c>
      <c r="N355">
        <v>4</v>
      </c>
      <c r="O355">
        <v>33</v>
      </c>
      <c r="P355">
        <v>810</v>
      </c>
      <c r="Q355">
        <v>1036</v>
      </c>
      <c r="R355" s="365">
        <v>0</v>
      </c>
    </row>
    <row r="356" spans="1:18" x14ac:dyDescent="0.35">
      <c r="A356">
        <v>48130</v>
      </c>
      <c r="B356" t="s">
        <v>998</v>
      </c>
      <c r="C356" t="str">
        <f t="shared" si="5"/>
        <v>Wakefield</v>
      </c>
      <c r="D356" t="e">
        <f>VLOOKUP(C356,'7. Regional NSW LGAs'!$B$1:$E$93,4,FALSE)</f>
        <v>#N/A</v>
      </c>
      <c r="E356" s="364">
        <v>6801</v>
      </c>
      <c r="F356">
        <v>915</v>
      </c>
      <c r="H356">
        <v>109</v>
      </c>
      <c r="I356">
        <v>3</v>
      </c>
      <c r="J356">
        <v>21</v>
      </c>
      <c r="L356" t="s">
        <v>937</v>
      </c>
      <c r="M356">
        <v>16</v>
      </c>
      <c r="N356">
        <v>3</v>
      </c>
      <c r="O356">
        <v>23</v>
      </c>
      <c r="P356">
        <v>796</v>
      </c>
      <c r="Q356">
        <v>1051</v>
      </c>
      <c r="R356" s="365">
        <v>0</v>
      </c>
    </row>
    <row r="357" spans="1:18" x14ac:dyDescent="0.35">
      <c r="A357">
        <v>48260</v>
      </c>
      <c r="B357" t="s">
        <v>999</v>
      </c>
      <c r="C357" t="str">
        <f t="shared" si="5"/>
        <v>Walkerville</v>
      </c>
      <c r="D357" t="e">
        <f>VLOOKUP(C357,'7. Regional NSW LGAs'!$B$1:$E$93,4,FALSE)</f>
        <v>#N/A</v>
      </c>
      <c r="E357" s="364">
        <v>7550</v>
      </c>
      <c r="F357">
        <v>1093</v>
      </c>
      <c r="H357">
        <v>515</v>
      </c>
      <c r="I357">
        <v>10</v>
      </c>
      <c r="J357">
        <v>95</v>
      </c>
      <c r="L357" t="s">
        <v>937</v>
      </c>
      <c r="M357">
        <v>69</v>
      </c>
      <c r="N357">
        <v>10</v>
      </c>
      <c r="O357">
        <v>98</v>
      </c>
      <c r="P357">
        <v>1028</v>
      </c>
      <c r="Q357">
        <v>1181</v>
      </c>
      <c r="R357" s="365">
        <v>0</v>
      </c>
    </row>
    <row r="358" spans="1:18" x14ac:dyDescent="0.35">
      <c r="A358">
        <v>48340</v>
      </c>
      <c r="B358" t="s">
        <v>1000</v>
      </c>
      <c r="C358" t="str">
        <f t="shared" si="5"/>
        <v>Wattle</v>
      </c>
      <c r="D358" t="e">
        <f>VLOOKUP(C358,'7. Regional NSW LGAs'!$B$1:$E$93,4,FALSE)</f>
        <v>#N/A</v>
      </c>
      <c r="E358" s="364">
        <v>11677</v>
      </c>
      <c r="F358">
        <v>918</v>
      </c>
      <c r="H358">
        <v>115</v>
      </c>
      <c r="I358">
        <v>3</v>
      </c>
      <c r="J358">
        <v>22</v>
      </c>
      <c r="L358" t="s">
        <v>937</v>
      </c>
      <c r="M358">
        <v>17</v>
      </c>
      <c r="N358">
        <v>3</v>
      </c>
      <c r="O358">
        <v>24</v>
      </c>
      <c r="P358">
        <v>722</v>
      </c>
      <c r="Q358">
        <v>1046</v>
      </c>
      <c r="R358" s="365">
        <v>0</v>
      </c>
    </row>
    <row r="359" spans="1:18" x14ac:dyDescent="0.35">
      <c r="A359">
        <v>48410</v>
      </c>
      <c r="B359" t="s">
        <v>1001</v>
      </c>
      <c r="C359" t="str">
        <f t="shared" si="5"/>
        <v>West</v>
      </c>
      <c r="D359" t="e">
        <f>VLOOKUP(C359,'7. Regional NSW LGAs'!$B$1:$E$93,4,FALSE)</f>
        <v>#N/A</v>
      </c>
      <c r="E359" s="364">
        <v>57901</v>
      </c>
      <c r="F359">
        <v>998</v>
      </c>
      <c r="H359">
        <v>411</v>
      </c>
      <c r="I359">
        <v>8</v>
      </c>
      <c r="J359">
        <v>76</v>
      </c>
      <c r="L359" t="s">
        <v>937</v>
      </c>
      <c r="M359">
        <v>56</v>
      </c>
      <c r="N359">
        <v>8</v>
      </c>
      <c r="O359">
        <v>79</v>
      </c>
      <c r="P359">
        <v>897</v>
      </c>
      <c r="Q359">
        <v>1111</v>
      </c>
      <c r="R359" s="365">
        <v>6.1227980000000003E-4</v>
      </c>
    </row>
    <row r="360" spans="1:18" x14ac:dyDescent="0.35">
      <c r="A360">
        <v>48540</v>
      </c>
      <c r="B360" t="s">
        <v>1002</v>
      </c>
      <c r="C360" t="str">
        <f t="shared" si="5"/>
        <v>Whyalla</v>
      </c>
      <c r="D360" t="e">
        <f>VLOOKUP(C360,'7. Regional NSW LGAs'!$B$1:$E$93,4,FALSE)</f>
        <v>#N/A</v>
      </c>
      <c r="E360" s="364">
        <v>21828</v>
      </c>
      <c r="F360">
        <v>874</v>
      </c>
      <c r="H360">
        <v>51</v>
      </c>
      <c r="I360">
        <v>1</v>
      </c>
      <c r="J360">
        <v>10</v>
      </c>
      <c r="L360" t="s">
        <v>937</v>
      </c>
      <c r="M360">
        <v>5</v>
      </c>
      <c r="N360">
        <v>1</v>
      </c>
      <c r="O360">
        <v>8</v>
      </c>
      <c r="P360">
        <v>697</v>
      </c>
      <c r="Q360">
        <v>1045</v>
      </c>
      <c r="R360" s="365">
        <v>1.7866959999999999E-3</v>
      </c>
    </row>
    <row r="361" spans="1:18" x14ac:dyDescent="0.35">
      <c r="A361">
        <v>48640</v>
      </c>
      <c r="B361" t="s">
        <v>1003</v>
      </c>
      <c r="C361" t="str">
        <f t="shared" si="5"/>
        <v>Wudinna</v>
      </c>
      <c r="D361" t="e">
        <f>VLOOKUP(C361,'7. Regional NSW LGAs'!$B$1:$E$93,4,FALSE)</f>
        <v>#N/A</v>
      </c>
      <c r="E361" s="364">
        <v>1250</v>
      </c>
      <c r="F361">
        <v>982</v>
      </c>
      <c r="H361">
        <v>363</v>
      </c>
      <c r="I361">
        <v>7</v>
      </c>
      <c r="J361">
        <v>67</v>
      </c>
      <c r="L361" t="s">
        <v>937</v>
      </c>
      <c r="M361">
        <v>49</v>
      </c>
      <c r="N361">
        <v>7</v>
      </c>
      <c r="O361">
        <v>70</v>
      </c>
      <c r="P361">
        <v>955</v>
      </c>
      <c r="Q361">
        <v>1072</v>
      </c>
      <c r="R361" s="365">
        <v>0</v>
      </c>
    </row>
    <row r="362" spans="1:18" x14ac:dyDescent="0.35">
      <c r="A362">
        <v>48750</v>
      </c>
      <c r="B362" t="s">
        <v>1004</v>
      </c>
      <c r="C362" t="str">
        <f t="shared" si="5"/>
        <v>Yankalilla</v>
      </c>
      <c r="D362" t="e">
        <f>VLOOKUP(C362,'7. Regional NSW LGAs'!$B$1:$E$93,4,FALSE)</f>
        <v>#N/A</v>
      </c>
      <c r="E362" s="364">
        <v>5159</v>
      </c>
      <c r="F362">
        <v>950</v>
      </c>
      <c r="H362">
        <v>238</v>
      </c>
      <c r="I362">
        <v>5</v>
      </c>
      <c r="J362">
        <v>44</v>
      </c>
      <c r="L362" t="s">
        <v>937</v>
      </c>
      <c r="M362">
        <v>34</v>
      </c>
      <c r="N362">
        <v>5</v>
      </c>
      <c r="O362">
        <v>48</v>
      </c>
      <c r="P362">
        <v>877</v>
      </c>
      <c r="Q362">
        <v>1015</v>
      </c>
      <c r="R362" s="365">
        <v>0</v>
      </c>
    </row>
    <row r="363" spans="1:18" x14ac:dyDescent="0.35">
      <c r="A363">
        <v>48830</v>
      </c>
      <c r="B363" t="s">
        <v>1005</v>
      </c>
      <c r="C363" t="str">
        <f t="shared" si="5"/>
        <v>Yorke</v>
      </c>
      <c r="D363" t="e">
        <f>VLOOKUP(C363,'7. Regional NSW LGAs'!$B$1:$E$93,4,FALSE)</f>
        <v>#N/A</v>
      </c>
      <c r="E363" s="364">
        <v>11056</v>
      </c>
      <c r="F363">
        <v>931</v>
      </c>
      <c r="H363">
        <v>148</v>
      </c>
      <c r="I363">
        <v>3</v>
      </c>
      <c r="J363">
        <v>28</v>
      </c>
      <c r="L363" t="s">
        <v>937</v>
      </c>
      <c r="M363">
        <v>21</v>
      </c>
      <c r="N363">
        <v>3</v>
      </c>
      <c r="O363">
        <v>30</v>
      </c>
      <c r="P363">
        <v>536</v>
      </c>
      <c r="Q363">
        <v>1033</v>
      </c>
      <c r="R363" s="365">
        <v>0</v>
      </c>
    </row>
    <row r="364" spans="1:18" x14ac:dyDescent="0.35">
      <c r="A364">
        <v>49399</v>
      </c>
      <c r="B364" t="s">
        <v>1006</v>
      </c>
      <c r="C364" t="str">
        <f t="shared" si="5"/>
        <v>Unincorporated</v>
      </c>
      <c r="D364" t="e">
        <f>VLOOKUP(C364,'7. Regional NSW LGAs'!$B$1:$E$93,4,FALSE)</f>
        <v>#N/A</v>
      </c>
      <c r="E364" s="364">
        <v>3524</v>
      </c>
      <c r="F364">
        <v>900</v>
      </c>
      <c r="H364">
        <v>76</v>
      </c>
      <c r="I364">
        <v>2</v>
      </c>
      <c r="J364">
        <v>14</v>
      </c>
      <c r="L364" t="s">
        <v>937</v>
      </c>
      <c r="M364">
        <v>12</v>
      </c>
      <c r="N364">
        <v>2</v>
      </c>
      <c r="O364">
        <v>17</v>
      </c>
      <c r="P364">
        <v>708</v>
      </c>
      <c r="Q364">
        <v>1072</v>
      </c>
      <c r="R364" s="365">
        <v>9.6481271000000007E-3</v>
      </c>
    </row>
    <row r="365" spans="1:18" x14ac:dyDescent="0.35">
      <c r="A365">
        <v>50080</v>
      </c>
      <c r="B365" t="s">
        <v>1007</v>
      </c>
      <c r="C365" t="str">
        <f t="shared" si="5"/>
        <v>Albany</v>
      </c>
      <c r="D365" t="e">
        <f>VLOOKUP(C365,'7. Regional NSW LGAs'!$B$1:$E$93,4,FALSE)</f>
        <v>#N/A</v>
      </c>
      <c r="E365" s="364">
        <v>36583</v>
      </c>
      <c r="F365">
        <v>968</v>
      </c>
      <c r="H365">
        <v>306</v>
      </c>
      <c r="I365">
        <v>6</v>
      </c>
      <c r="J365">
        <v>57</v>
      </c>
      <c r="L365" t="s">
        <v>1008</v>
      </c>
      <c r="M365">
        <v>61</v>
      </c>
      <c r="N365">
        <v>5</v>
      </c>
      <c r="O365">
        <v>45</v>
      </c>
      <c r="P365">
        <v>789</v>
      </c>
      <c r="Q365">
        <v>1103</v>
      </c>
      <c r="R365" s="365">
        <v>1.0934039999999999E-4</v>
      </c>
    </row>
    <row r="366" spans="1:18" x14ac:dyDescent="0.35">
      <c r="A366">
        <v>50210</v>
      </c>
      <c r="B366" t="s">
        <v>1009</v>
      </c>
      <c r="C366" t="str">
        <f t="shared" si="5"/>
        <v>Armadale</v>
      </c>
      <c r="D366" t="e">
        <f>VLOOKUP(C366,'7. Regional NSW LGAs'!$B$1:$E$93,4,FALSE)</f>
        <v>#N/A</v>
      </c>
      <c r="E366" s="364">
        <v>79602</v>
      </c>
      <c r="F366">
        <v>985</v>
      </c>
      <c r="H366">
        <v>376</v>
      </c>
      <c r="I366">
        <v>7</v>
      </c>
      <c r="J366">
        <v>69</v>
      </c>
      <c r="L366" t="s">
        <v>1008</v>
      </c>
      <c r="M366">
        <v>79</v>
      </c>
      <c r="N366">
        <v>6</v>
      </c>
      <c r="O366">
        <v>58</v>
      </c>
      <c r="P366">
        <v>789</v>
      </c>
      <c r="Q366">
        <v>1140</v>
      </c>
      <c r="R366" s="365">
        <v>6.0299989999999999E-4</v>
      </c>
    </row>
    <row r="367" spans="1:18" x14ac:dyDescent="0.35">
      <c r="A367">
        <v>50250</v>
      </c>
      <c r="B367" t="s">
        <v>1010</v>
      </c>
      <c r="C367" t="str">
        <f t="shared" si="5"/>
        <v>Ashburton</v>
      </c>
      <c r="D367" t="e">
        <f>VLOOKUP(C367,'7. Regional NSW LGAs'!$B$1:$E$93,4,FALSE)</f>
        <v>#N/A</v>
      </c>
      <c r="E367" s="364">
        <v>13026</v>
      </c>
      <c r="F367">
        <v>1011</v>
      </c>
      <c r="H367">
        <v>433</v>
      </c>
      <c r="I367">
        <v>8</v>
      </c>
      <c r="J367">
        <v>80</v>
      </c>
      <c r="L367" t="s">
        <v>1008</v>
      </c>
      <c r="M367">
        <v>105</v>
      </c>
      <c r="N367">
        <v>8</v>
      </c>
      <c r="O367">
        <v>77</v>
      </c>
      <c r="P367">
        <v>944</v>
      </c>
      <c r="Q367">
        <v>1054</v>
      </c>
      <c r="R367" s="365">
        <v>0.55082143409999995</v>
      </c>
    </row>
    <row r="368" spans="1:18" x14ac:dyDescent="0.35">
      <c r="A368">
        <v>50280</v>
      </c>
      <c r="B368" t="s">
        <v>1011</v>
      </c>
      <c r="C368" t="str">
        <f t="shared" si="5"/>
        <v>Augusta-Margaret</v>
      </c>
      <c r="D368" t="e">
        <f>VLOOKUP(C368,'7. Regional NSW LGAs'!$B$1:$E$93,4,FALSE)</f>
        <v>#N/A</v>
      </c>
      <c r="E368" s="364">
        <v>14258</v>
      </c>
      <c r="F368">
        <v>1005</v>
      </c>
      <c r="H368">
        <v>425</v>
      </c>
      <c r="I368">
        <v>8</v>
      </c>
      <c r="J368">
        <v>78</v>
      </c>
      <c r="L368" t="s">
        <v>1008</v>
      </c>
      <c r="M368">
        <v>99</v>
      </c>
      <c r="N368">
        <v>8</v>
      </c>
      <c r="O368">
        <v>72</v>
      </c>
      <c r="P368">
        <v>873</v>
      </c>
      <c r="Q368">
        <v>1093</v>
      </c>
      <c r="R368" s="365">
        <v>5.6108850000000001E-4</v>
      </c>
    </row>
    <row r="369" spans="1:18" x14ac:dyDescent="0.35">
      <c r="A369">
        <v>50350</v>
      </c>
      <c r="B369" t="s">
        <v>1012</v>
      </c>
      <c r="C369" t="str">
        <f t="shared" si="5"/>
        <v>Bassendean</v>
      </c>
      <c r="D369" t="e">
        <f>VLOOKUP(C369,'7. Regional NSW LGAs'!$B$1:$E$93,4,FALSE)</f>
        <v>#N/A</v>
      </c>
      <c r="E369" s="364">
        <v>15092</v>
      </c>
      <c r="F369">
        <v>1008</v>
      </c>
      <c r="H369">
        <v>428</v>
      </c>
      <c r="I369">
        <v>8</v>
      </c>
      <c r="J369">
        <v>79</v>
      </c>
      <c r="L369" t="s">
        <v>1008</v>
      </c>
      <c r="M369">
        <v>102</v>
      </c>
      <c r="N369">
        <v>8</v>
      </c>
      <c r="O369">
        <v>74</v>
      </c>
      <c r="P369">
        <v>921</v>
      </c>
      <c r="Q369">
        <v>1102</v>
      </c>
      <c r="R369" s="365">
        <v>0</v>
      </c>
    </row>
    <row r="370" spans="1:18" x14ac:dyDescent="0.35">
      <c r="A370">
        <v>50420</v>
      </c>
      <c r="B370" t="s">
        <v>1013</v>
      </c>
      <c r="C370" t="str">
        <f t="shared" si="5"/>
        <v>Bayswater</v>
      </c>
      <c r="D370" t="e">
        <f>VLOOKUP(C370,'7. Regional NSW LGAs'!$B$1:$E$93,4,FALSE)</f>
        <v>#N/A</v>
      </c>
      <c r="E370" s="364">
        <v>64677</v>
      </c>
      <c r="F370">
        <v>1024</v>
      </c>
      <c r="H370">
        <v>455</v>
      </c>
      <c r="I370">
        <v>9</v>
      </c>
      <c r="J370">
        <v>84</v>
      </c>
      <c r="L370" t="s">
        <v>1008</v>
      </c>
      <c r="M370">
        <v>113</v>
      </c>
      <c r="N370">
        <v>9</v>
      </c>
      <c r="O370">
        <v>82</v>
      </c>
      <c r="P370">
        <v>861</v>
      </c>
      <c r="Q370">
        <v>1165</v>
      </c>
      <c r="R370" s="365">
        <v>3.865362E-4</v>
      </c>
    </row>
    <row r="371" spans="1:18" x14ac:dyDescent="0.35">
      <c r="A371">
        <v>50490</v>
      </c>
      <c r="B371" t="s">
        <v>1014</v>
      </c>
      <c r="C371" t="str">
        <f t="shared" si="5"/>
        <v>Belmont</v>
      </c>
      <c r="D371" t="e">
        <f>VLOOKUP(C371,'7. Regional NSW LGAs'!$B$1:$E$93,4,FALSE)</f>
        <v>#N/A</v>
      </c>
      <c r="E371" s="364">
        <v>39682</v>
      </c>
      <c r="F371">
        <v>987</v>
      </c>
      <c r="H371">
        <v>382</v>
      </c>
      <c r="I371">
        <v>8</v>
      </c>
      <c r="J371">
        <v>71</v>
      </c>
      <c r="L371" t="s">
        <v>1008</v>
      </c>
      <c r="M371">
        <v>81</v>
      </c>
      <c r="N371">
        <v>6</v>
      </c>
      <c r="O371">
        <v>59</v>
      </c>
      <c r="P371">
        <v>866</v>
      </c>
      <c r="Q371">
        <v>1133</v>
      </c>
      <c r="R371" s="365">
        <v>8.0641100000000004E-4</v>
      </c>
    </row>
    <row r="372" spans="1:18" x14ac:dyDescent="0.35">
      <c r="A372">
        <v>50560</v>
      </c>
      <c r="B372" t="s">
        <v>1015</v>
      </c>
      <c r="C372" t="str">
        <f t="shared" si="5"/>
        <v>Beverley</v>
      </c>
      <c r="D372" t="e">
        <f>VLOOKUP(C372,'7. Regional NSW LGAs'!$B$1:$E$93,4,FALSE)</f>
        <v>#N/A</v>
      </c>
      <c r="E372" s="364">
        <v>1745</v>
      </c>
      <c r="F372">
        <v>947</v>
      </c>
      <c r="H372">
        <v>228</v>
      </c>
      <c r="I372">
        <v>5</v>
      </c>
      <c r="J372">
        <v>42</v>
      </c>
      <c r="L372" t="s">
        <v>1008</v>
      </c>
      <c r="M372">
        <v>43</v>
      </c>
      <c r="N372">
        <v>4</v>
      </c>
      <c r="O372">
        <v>32</v>
      </c>
      <c r="P372">
        <v>866</v>
      </c>
      <c r="Q372">
        <v>1062</v>
      </c>
      <c r="R372" s="365">
        <v>0</v>
      </c>
    </row>
    <row r="373" spans="1:18" x14ac:dyDescent="0.35">
      <c r="A373">
        <v>50630</v>
      </c>
      <c r="B373" t="s">
        <v>1016</v>
      </c>
      <c r="C373" t="str">
        <f t="shared" si="5"/>
        <v>Boddington</v>
      </c>
      <c r="D373" t="e">
        <f>VLOOKUP(C373,'7. Regional NSW LGAs'!$B$1:$E$93,4,FALSE)</f>
        <v>#N/A</v>
      </c>
      <c r="E373" s="364">
        <v>1844</v>
      </c>
      <c r="F373">
        <v>978</v>
      </c>
      <c r="H373">
        <v>345</v>
      </c>
      <c r="I373">
        <v>7</v>
      </c>
      <c r="J373">
        <v>64</v>
      </c>
      <c r="L373" t="s">
        <v>1008</v>
      </c>
      <c r="M373">
        <v>67</v>
      </c>
      <c r="N373">
        <v>5</v>
      </c>
      <c r="O373">
        <v>49</v>
      </c>
      <c r="P373">
        <v>904</v>
      </c>
      <c r="Q373">
        <v>1068</v>
      </c>
      <c r="R373" s="365">
        <v>0</v>
      </c>
    </row>
    <row r="374" spans="1:18" x14ac:dyDescent="0.35">
      <c r="A374">
        <v>50770</v>
      </c>
      <c r="B374" t="s">
        <v>1017</v>
      </c>
      <c r="C374" t="str">
        <f t="shared" si="5"/>
        <v>Boyup</v>
      </c>
      <c r="D374" t="e">
        <f>VLOOKUP(C374,'7. Regional NSW LGAs'!$B$1:$E$93,4,FALSE)</f>
        <v>#N/A</v>
      </c>
      <c r="E374" s="364">
        <v>1701</v>
      </c>
      <c r="F374">
        <v>974</v>
      </c>
      <c r="H374">
        <v>330</v>
      </c>
      <c r="I374">
        <v>7</v>
      </c>
      <c r="J374">
        <v>61</v>
      </c>
      <c r="L374" t="s">
        <v>1008</v>
      </c>
      <c r="M374">
        <v>64</v>
      </c>
      <c r="N374">
        <v>5</v>
      </c>
      <c r="O374">
        <v>47</v>
      </c>
      <c r="P374">
        <v>853</v>
      </c>
      <c r="Q374">
        <v>1059</v>
      </c>
      <c r="R374" s="365">
        <v>0</v>
      </c>
    </row>
    <row r="375" spans="1:18" x14ac:dyDescent="0.35">
      <c r="A375">
        <v>50840</v>
      </c>
      <c r="B375" t="s">
        <v>1018</v>
      </c>
      <c r="C375" t="str">
        <f t="shared" si="5"/>
        <v>Bridgetown-Greenbushes</v>
      </c>
      <c r="D375" t="e">
        <f>VLOOKUP(C375,'7. Regional NSW LGAs'!$B$1:$E$93,4,FALSE)</f>
        <v>#N/A</v>
      </c>
      <c r="E375" s="364">
        <v>4660</v>
      </c>
      <c r="F375">
        <v>959</v>
      </c>
      <c r="H375">
        <v>270</v>
      </c>
      <c r="I375">
        <v>5</v>
      </c>
      <c r="J375">
        <v>50</v>
      </c>
      <c r="L375" t="s">
        <v>1008</v>
      </c>
      <c r="M375">
        <v>53</v>
      </c>
      <c r="N375">
        <v>4</v>
      </c>
      <c r="O375">
        <v>39</v>
      </c>
      <c r="P375">
        <v>845</v>
      </c>
      <c r="Q375">
        <v>1024</v>
      </c>
      <c r="R375" s="365">
        <v>0</v>
      </c>
    </row>
    <row r="376" spans="1:18" x14ac:dyDescent="0.35">
      <c r="A376">
        <v>50910</v>
      </c>
      <c r="B376" t="s">
        <v>1019</v>
      </c>
      <c r="C376" t="str">
        <f t="shared" si="5"/>
        <v>Brookton</v>
      </c>
      <c r="D376" t="e">
        <f>VLOOKUP(C376,'7. Regional NSW LGAs'!$B$1:$E$93,4,FALSE)</f>
        <v>#N/A</v>
      </c>
      <c r="E376" s="364">
        <v>975</v>
      </c>
      <c r="F376">
        <v>938</v>
      </c>
      <c r="H376">
        <v>186</v>
      </c>
      <c r="I376">
        <v>4</v>
      </c>
      <c r="J376">
        <v>35</v>
      </c>
      <c r="L376" t="s">
        <v>1008</v>
      </c>
      <c r="M376">
        <v>31</v>
      </c>
      <c r="N376">
        <v>3</v>
      </c>
      <c r="O376">
        <v>23</v>
      </c>
      <c r="P376">
        <v>875</v>
      </c>
      <c r="Q376">
        <v>1034</v>
      </c>
      <c r="R376" s="365">
        <v>0</v>
      </c>
    </row>
    <row r="377" spans="1:18" x14ac:dyDescent="0.35">
      <c r="A377">
        <v>50980</v>
      </c>
      <c r="B377" t="s">
        <v>1020</v>
      </c>
      <c r="C377" t="str">
        <f t="shared" si="5"/>
        <v>Broome</v>
      </c>
      <c r="D377" t="e">
        <f>VLOOKUP(C377,'7. Regional NSW LGAs'!$B$1:$E$93,4,FALSE)</f>
        <v>#N/A</v>
      </c>
      <c r="E377" s="364">
        <v>16222</v>
      </c>
      <c r="F377">
        <v>979</v>
      </c>
      <c r="H377">
        <v>349</v>
      </c>
      <c r="I377">
        <v>7</v>
      </c>
      <c r="J377">
        <v>65</v>
      </c>
      <c r="L377" t="s">
        <v>1008</v>
      </c>
      <c r="M377">
        <v>70</v>
      </c>
      <c r="N377">
        <v>6</v>
      </c>
      <c r="O377">
        <v>51</v>
      </c>
      <c r="P377">
        <v>677</v>
      </c>
      <c r="Q377">
        <v>1153</v>
      </c>
      <c r="R377" s="365">
        <v>0</v>
      </c>
    </row>
    <row r="378" spans="1:18" x14ac:dyDescent="0.35">
      <c r="A378">
        <v>51080</v>
      </c>
      <c r="B378" t="s">
        <v>1021</v>
      </c>
      <c r="C378" t="str">
        <f t="shared" si="5"/>
        <v>Broomehill-Tambellup</v>
      </c>
      <c r="D378" t="e">
        <f>VLOOKUP(C378,'7. Regional NSW LGAs'!$B$1:$E$93,4,FALSE)</f>
        <v>#N/A</v>
      </c>
      <c r="E378" s="364">
        <v>1144</v>
      </c>
      <c r="F378">
        <v>950</v>
      </c>
      <c r="H378">
        <v>239</v>
      </c>
      <c r="I378">
        <v>5</v>
      </c>
      <c r="J378">
        <v>44</v>
      </c>
      <c r="L378" t="s">
        <v>1008</v>
      </c>
      <c r="M378">
        <v>44</v>
      </c>
      <c r="N378">
        <v>4</v>
      </c>
      <c r="O378">
        <v>32</v>
      </c>
      <c r="P378">
        <v>840</v>
      </c>
      <c r="Q378">
        <v>1092</v>
      </c>
      <c r="R378" s="365">
        <v>0</v>
      </c>
    </row>
    <row r="379" spans="1:18" x14ac:dyDescent="0.35">
      <c r="A379">
        <v>51120</v>
      </c>
      <c r="B379" t="s">
        <v>1022</v>
      </c>
      <c r="C379" t="str">
        <f t="shared" si="5"/>
        <v>Bruce</v>
      </c>
      <c r="D379" t="e">
        <f>VLOOKUP(C379,'7. Regional NSW LGAs'!$B$1:$E$93,4,FALSE)</f>
        <v>#N/A</v>
      </c>
      <c r="E379" s="364">
        <v>930</v>
      </c>
      <c r="F379">
        <v>962</v>
      </c>
      <c r="H379">
        <v>287</v>
      </c>
      <c r="I379">
        <v>6</v>
      </c>
      <c r="J379">
        <v>53</v>
      </c>
      <c r="L379" t="s">
        <v>1008</v>
      </c>
      <c r="M379">
        <v>57</v>
      </c>
      <c r="N379">
        <v>5</v>
      </c>
      <c r="O379">
        <v>42</v>
      </c>
      <c r="P379">
        <v>902</v>
      </c>
      <c r="Q379">
        <v>1110</v>
      </c>
      <c r="R379" s="365">
        <v>0</v>
      </c>
    </row>
    <row r="380" spans="1:18" x14ac:dyDescent="0.35">
      <c r="A380">
        <v>51190</v>
      </c>
      <c r="B380" t="s">
        <v>1023</v>
      </c>
      <c r="C380" t="str">
        <f t="shared" si="5"/>
        <v>Bunbury</v>
      </c>
      <c r="D380" t="e">
        <f>VLOOKUP(C380,'7. Regional NSW LGAs'!$B$1:$E$93,4,FALSE)</f>
        <v>#N/A</v>
      </c>
      <c r="E380" s="364">
        <v>31919</v>
      </c>
      <c r="F380">
        <v>941</v>
      </c>
      <c r="H380">
        <v>194</v>
      </c>
      <c r="I380">
        <v>4</v>
      </c>
      <c r="J380">
        <v>36</v>
      </c>
      <c r="L380" t="s">
        <v>1008</v>
      </c>
      <c r="M380">
        <v>33</v>
      </c>
      <c r="N380">
        <v>3</v>
      </c>
      <c r="O380">
        <v>24</v>
      </c>
      <c r="P380">
        <v>703</v>
      </c>
      <c r="Q380">
        <v>1123</v>
      </c>
      <c r="R380" s="365">
        <v>1.0714621400000001E-2</v>
      </c>
    </row>
    <row r="381" spans="1:18" x14ac:dyDescent="0.35">
      <c r="A381">
        <v>51260</v>
      </c>
      <c r="B381" t="s">
        <v>1024</v>
      </c>
      <c r="C381" t="str">
        <f t="shared" si="5"/>
        <v>Busselton</v>
      </c>
      <c r="D381" t="e">
        <f>VLOOKUP(C381,'7. Regional NSW LGAs'!$B$1:$E$93,4,FALSE)</f>
        <v>#N/A</v>
      </c>
      <c r="E381" s="364">
        <v>36686</v>
      </c>
      <c r="F381">
        <v>993</v>
      </c>
      <c r="H381">
        <v>399</v>
      </c>
      <c r="I381">
        <v>8</v>
      </c>
      <c r="J381">
        <v>74</v>
      </c>
      <c r="L381" t="s">
        <v>1008</v>
      </c>
      <c r="M381">
        <v>89</v>
      </c>
      <c r="N381">
        <v>7</v>
      </c>
      <c r="O381">
        <v>65</v>
      </c>
      <c r="P381">
        <v>809</v>
      </c>
      <c r="Q381">
        <v>1136</v>
      </c>
      <c r="R381" s="365">
        <v>7.9049229999999995E-4</v>
      </c>
    </row>
    <row r="382" spans="1:18" x14ac:dyDescent="0.35">
      <c r="A382">
        <v>51310</v>
      </c>
      <c r="B382" t="s">
        <v>1025</v>
      </c>
      <c r="C382" t="str">
        <f t="shared" si="5"/>
        <v>Cambridge</v>
      </c>
      <c r="D382" t="e">
        <f>VLOOKUP(C382,'7. Regional NSW LGAs'!$B$1:$E$93,4,FALSE)</f>
        <v>#N/A</v>
      </c>
      <c r="E382" s="364">
        <v>26783</v>
      </c>
      <c r="F382">
        <v>1153</v>
      </c>
      <c r="H382">
        <v>536</v>
      </c>
      <c r="I382">
        <v>10</v>
      </c>
      <c r="J382">
        <v>99</v>
      </c>
      <c r="L382" t="s">
        <v>1008</v>
      </c>
      <c r="M382">
        <v>134</v>
      </c>
      <c r="N382">
        <v>10</v>
      </c>
      <c r="O382">
        <v>98</v>
      </c>
      <c r="P382">
        <v>1026</v>
      </c>
      <c r="Q382">
        <v>1207</v>
      </c>
      <c r="R382" s="365">
        <v>2.5762610999999999E-3</v>
      </c>
    </row>
    <row r="383" spans="1:18" x14ac:dyDescent="0.35">
      <c r="A383">
        <v>51330</v>
      </c>
      <c r="B383" t="s">
        <v>1026</v>
      </c>
      <c r="C383" t="str">
        <f t="shared" si="5"/>
        <v>Canning</v>
      </c>
      <c r="D383" t="e">
        <f>VLOOKUP(C383,'7. Regional NSW LGAs'!$B$1:$E$93,4,FALSE)</f>
        <v>#N/A</v>
      </c>
      <c r="E383" s="364">
        <v>90184</v>
      </c>
      <c r="F383">
        <v>1031</v>
      </c>
      <c r="H383">
        <v>463</v>
      </c>
      <c r="I383">
        <v>9</v>
      </c>
      <c r="J383">
        <v>85</v>
      </c>
      <c r="L383" t="s">
        <v>1008</v>
      </c>
      <c r="M383">
        <v>117</v>
      </c>
      <c r="N383">
        <v>9</v>
      </c>
      <c r="O383">
        <v>85</v>
      </c>
      <c r="P383">
        <v>704</v>
      </c>
      <c r="Q383">
        <v>1156</v>
      </c>
      <c r="R383" s="365">
        <v>8.205447E-4</v>
      </c>
    </row>
    <row r="384" spans="1:18" x14ac:dyDescent="0.35">
      <c r="A384">
        <v>51400</v>
      </c>
      <c r="B384" t="s">
        <v>1027</v>
      </c>
      <c r="C384" t="str">
        <f t="shared" si="5"/>
        <v>Capel</v>
      </c>
      <c r="D384" t="e">
        <f>VLOOKUP(C384,'7. Regional NSW LGAs'!$B$1:$E$93,4,FALSE)</f>
        <v>#N/A</v>
      </c>
      <c r="E384" s="364">
        <v>17123</v>
      </c>
      <c r="F384">
        <v>1009</v>
      </c>
      <c r="H384">
        <v>429</v>
      </c>
      <c r="I384">
        <v>8</v>
      </c>
      <c r="J384">
        <v>79</v>
      </c>
      <c r="L384" t="s">
        <v>1008</v>
      </c>
      <c r="M384">
        <v>103</v>
      </c>
      <c r="N384">
        <v>8</v>
      </c>
      <c r="O384">
        <v>75</v>
      </c>
      <c r="P384">
        <v>889</v>
      </c>
      <c r="Q384">
        <v>1126</v>
      </c>
      <c r="R384" s="365">
        <v>0</v>
      </c>
    </row>
    <row r="385" spans="1:18" x14ac:dyDescent="0.35">
      <c r="A385">
        <v>51470</v>
      </c>
      <c r="B385" t="s">
        <v>1028</v>
      </c>
      <c r="C385" t="str">
        <f t="shared" si="5"/>
        <v>Carnamah</v>
      </c>
      <c r="D385" t="e">
        <f>VLOOKUP(C385,'7. Regional NSW LGAs'!$B$1:$E$93,4,FALSE)</f>
        <v>#N/A</v>
      </c>
      <c r="E385" s="364">
        <v>548</v>
      </c>
      <c r="F385">
        <v>968</v>
      </c>
      <c r="H385">
        <v>305</v>
      </c>
      <c r="I385">
        <v>6</v>
      </c>
      <c r="J385">
        <v>56</v>
      </c>
      <c r="L385" t="s">
        <v>1008</v>
      </c>
      <c r="M385">
        <v>60</v>
      </c>
      <c r="N385">
        <v>5</v>
      </c>
      <c r="O385">
        <v>44</v>
      </c>
      <c r="P385">
        <v>892</v>
      </c>
      <c r="Q385">
        <v>1067</v>
      </c>
      <c r="R385" s="365">
        <v>0</v>
      </c>
    </row>
    <row r="386" spans="1:18" x14ac:dyDescent="0.35">
      <c r="A386">
        <v>51540</v>
      </c>
      <c r="B386" t="s">
        <v>1029</v>
      </c>
      <c r="C386" t="str">
        <f t="shared" si="5"/>
        <v>Carnarvon</v>
      </c>
      <c r="D386" t="e">
        <f>VLOOKUP(C386,'7. Regional NSW LGAs'!$B$1:$E$93,4,FALSE)</f>
        <v>#N/A</v>
      </c>
      <c r="E386" s="364">
        <v>5528</v>
      </c>
      <c r="F386">
        <v>942</v>
      </c>
      <c r="H386">
        <v>199</v>
      </c>
      <c r="I386">
        <v>4</v>
      </c>
      <c r="J386">
        <v>37</v>
      </c>
      <c r="L386" t="s">
        <v>1008</v>
      </c>
      <c r="M386">
        <v>35</v>
      </c>
      <c r="N386">
        <v>3</v>
      </c>
      <c r="O386">
        <v>26</v>
      </c>
      <c r="P386">
        <v>801</v>
      </c>
      <c r="Q386">
        <v>1017</v>
      </c>
      <c r="R386" s="365">
        <v>3.3646888600000001E-2</v>
      </c>
    </row>
    <row r="387" spans="1:18" x14ac:dyDescent="0.35">
      <c r="A387">
        <v>51610</v>
      </c>
      <c r="B387" t="s">
        <v>1030</v>
      </c>
      <c r="C387" t="str">
        <f t="shared" si="5"/>
        <v>Chapman</v>
      </c>
      <c r="D387" t="e">
        <f>VLOOKUP(C387,'7. Regional NSW LGAs'!$B$1:$E$93,4,FALSE)</f>
        <v>#N/A</v>
      </c>
      <c r="E387" s="364">
        <v>1422</v>
      </c>
      <c r="F387">
        <v>1028</v>
      </c>
      <c r="H387">
        <v>460</v>
      </c>
      <c r="I387">
        <v>9</v>
      </c>
      <c r="J387">
        <v>85</v>
      </c>
      <c r="L387" t="s">
        <v>1008</v>
      </c>
      <c r="M387">
        <v>116</v>
      </c>
      <c r="N387">
        <v>9</v>
      </c>
      <c r="O387">
        <v>85</v>
      </c>
      <c r="P387">
        <v>981</v>
      </c>
      <c r="Q387">
        <v>1052</v>
      </c>
      <c r="R387" s="365">
        <v>0</v>
      </c>
    </row>
    <row r="388" spans="1:18" x14ac:dyDescent="0.35">
      <c r="A388">
        <v>51680</v>
      </c>
      <c r="B388" t="s">
        <v>1031</v>
      </c>
      <c r="C388" t="str">
        <f t="shared" si="5"/>
        <v>Chittering</v>
      </c>
      <c r="D388" t="e">
        <f>VLOOKUP(C388,'7. Regional NSW LGAs'!$B$1:$E$93,4,FALSE)</f>
        <v>#N/A</v>
      </c>
      <c r="E388" s="364">
        <v>5472</v>
      </c>
      <c r="F388">
        <v>1025</v>
      </c>
      <c r="H388">
        <v>456</v>
      </c>
      <c r="I388">
        <v>9</v>
      </c>
      <c r="J388">
        <v>84</v>
      </c>
      <c r="L388" t="s">
        <v>1008</v>
      </c>
      <c r="M388">
        <v>114</v>
      </c>
      <c r="N388">
        <v>9</v>
      </c>
      <c r="O388">
        <v>83</v>
      </c>
      <c r="P388">
        <v>926</v>
      </c>
      <c r="Q388">
        <v>1072</v>
      </c>
      <c r="R388" s="365">
        <v>0</v>
      </c>
    </row>
    <row r="389" spans="1:18" x14ac:dyDescent="0.35">
      <c r="A389">
        <v>51750</v>
      </c>
      <c r="B389" t="s">
        <v>1032</v>
      </c>
      <c r="C389" t="str">
        <f t="shared" si="5"/>
        <v>Claremont</v>
      </c>
      <c r="D389" t="e">
        <f>VLOOKUP(C389,'7. Regional NSW LGAs'!$B$1:$E$93,4,FALSE)</f>
        <v>#N/A</v>
      </c>
      <c r="E389" s="364">
        <v>10054</v>
      </c>
      <c r="F389">
        <v>1133</v>
      </c>
      <c r="H389">
        <v>532</v>
      </c>
      <c r="I389">
        <v>10</v>
      </c>
      <c r="J389">
        <v>98</v>
      </c>
      <c r="L389" t="s">
        <v>1008</v>
      </c>
      <c r="M389">
        <v>133</v>
      </c>
      <c r="N389">
        <v>10</v>
      </c>
      <c r="O389">
        <v>97</v>
      </c>
      <c r="P389">
        <v>1058</v>
      </c>
      <c r="Q389">
        <v>1190</v>
      </c>
      <c r="R389" s="365">
        <v>0</v>
      </c>
    </row>
    <row r="390" spans="1:18" x14ac:dyDescent="0.35">
      <c r="A390">
        <v>51820</v>
      </c>
      <c r="B390" t="s">
        <v>1033</v>
      </c>
      <c r="C390" t="str">
        <f t="shared" si="5"/>
        <v>Cockburn</v>
      </c>
      <c r="D390" t="e">
        <f>VLOOKUP(C390,'7. Regional NSW LGAs'!$B$1:$E$93,4,FALSE)</f>
        <v>#N/A</v>
      </c>
      <c r="E390" s="364">
        <v>104473</v>
      </c>
      <c r="F390">
        <v>1033</v>
      </c>
      <c r="H390">
        <v>465</v>
      </c>
      <c r="I390">
        <v>9</v>
      </c>
      <c r="J390">
        <v>86</v>
      </c>
      <c r="L390" t="s">
        <v>1008</v>
      </c>
      <c r="M390">
        <v>118</v>
      </c>
      <c r="N390">
        <v>9</v>
      </c>
      <c r="O390">
        <v>86</v>
      </c>
      <c r="P390">
        <v>869</v>
      </c>
      <c r="Q390">
        <v>1176</v>
      </c>
      <c r="R390" s="365">
        <v>1.2347688000000001E-3</v>
      </c>
    </row>
    <row r="391" spans="1:18" x14ac:dyDescent="0.35">
      <c r="A391">
        <v>51890</v>
      </c>
      <c r="B391" t="s">
        <v>1034</v>
      </c>
      <c r="C391" t="str">
        <f t="shared" si="5"/>
        <v>Collie</v>
      </c>
      <c r="D391" t="e">
        <f>VLOOKUP(C391,'7. Regional NSW LGAs'!$B$1:$E$93,4,FALSE)</f>
        <v>#N/A</v>
      </c>
      <c r="E391" s="364">
        <v>8798</v>
      </c>
      <c r="F391">
        <v>899</v>
      </c>
      <c r="H391">
        <v>73</v>
      </c>
      <c r="I391">
        <v>2</v>
      </c>
      <c r="J391">
        <v>14</v>
      </c>
      <c r="L391" t="s">
        <v>1008</v>
      </c>
      <c r="M391">
        <v>12</v>
      </c>
      <c r="N391">
        <v>1</v>
      </c>
      <c r="O391">
        <v>9</v>
      </c>
      <c r="P391">
        <v>705</v>
      </c>
      <c r="Q391">
        <v>1008</v>
      </c>
      <c r="R391" s="365">
        <v>9.0929759999999998E-4</v>
      </c>
    </row>
    <row r="392" spans="1:18" x14ac:dyDescent="0.35">
      <c r="A392">
        <v>51960</v>
      </c>
      <c r="B392" t="s">
        <v>1035</v>
      </c>
      <c r="C392" t="str">
        <f t="shared" ref="C392:C455" si="6">LEFT(B392,FIND(" ",B392)-1)</f>
        <v>Coolgardie</v>
      </c>
      <c r="D392" t="e">
        <f>VLOOKUP(C392,'7. Regional NSW LGAs'!$B$1:$E$93,4,FALSE)</f>
        <v>#N/A</v>
      </c>
      <c r="E392" s="364">
        <v>3610</v>
      </c>
      <c r="F392">
        <v>905</v>
      </c>
      <c r="H392">
        <v>82</v>
      </c>
      <c r="I392">
        <v>2</v>
      </c>
      <c r="J392">
        <v>16</v>
      </c>
      <c r="L392" t="s">
        <v>1008</v>
      </c>
      <c r="M392">
        <v>13</v>
      </c>
      <c r="N392">
        <v>1</v>
      </c>
      <c r="O392">
        <v>10</v>
      </c>
      <c r="P392">
        <v>684</v>
      </c>
      <c r="Q392">
        <v>1001</v>
      </c>
      <c r="R392" s="365">
        <v>2.7423822699999999E-2</v>
      </c>
    </row>
    <row r="393" spans="1:18" x14ac:dyDescent="0.35">
      <c r="A393">
        <v>52030</v>
      </c>
      <c r="B393" t="s">
        <v>1036</v>
      </c>
      <c r="C393" t="str">
        <f t="shared" si="6"/>
        <v>Coorow</v>
      </c>
      <c r="D393" t="e">
        <f>VLOOKUP(C393,'7. Regional NSW LGAs'!$B$1:$E$93,4,FALSE)</f>
        <v>#N/A</v>
      </c>
      <c r="E393" s="364">
        <v>1036</v>
      </c>
      <c r="F393">
        <v>938</v>
      </c>
      <c r="H393">
        <v>184</v>
      </c>
      <c r="I393">
        <v>4</v>
      </c>
      <c r="J393">
        <v>34</v>
      </c>
      <c r="L393" t="s">
        <v>1008</v>
      </c>
      <c r="M393">
        <v>30</v>
      </c>
      <c r="N393">
        <v>3</v>
      </c>
      <c r="O393">
        <v>22</v>
      </c>
      <c r="P393">
        <v>875</v>
      </c>
      <c r="Q393">
        <v>1093</v>
      </c>
      <c r="R393" s="365">
        <v>0</v>
      </c>
    </row>
    <row r="394" spans="1:18" x14ac:dyDescent="0.35">
      <c r="A394">
        <v>52100</v>
      </c>
      <c r="B394" t="s">
        <v>1037</v>
      </c>
      <c r="C394" t="str">
        <f t="shared" si="6"/>
        <v>Corrigin</v>
      </c>
      <c r="D394" t="e">
        <f>VLOOKUP(C394,'7. Regional NSW LGAs'!$B$1:$E$93,4,FALSE)</f>
        <v>#N/A</v>
      </c>
      <c r="E394" s="364">
        <v>1146</v>
      </c>
      <c r="F394">
        <v>967</v>
      </c>
      <c r="H394">
        <v>302</v>
      </c>
      <c r="I394">
        <v>6</v>
      </c>
      <c r="J394">
        <v>56</v>
      </c>
      <c r="L394" t="s">
        <v>1008</v>
      </c>
      <c r="M394">
        <v>59</v>
      </c>
      <c r="N394">
        <v>5</v>
      </c>
      <c r="O394">
        <v>43</v>
      </c>
      <c r="P394">
        <v>864</v>
      </c>
      <c r="Q394">
        <v>1071</v>
      </c>
      <c r="R394" s="365">
        <v>0</v>
      </c>
    </row>
    <row r="395" spans="1:18" x14ac:dyDescent="0.35">
      <c r="A395">
        <v>52170</v>
      </c>
      <c r="B395" t="s">
        <v>1038</v>
      </c>
      <c r="C395" t="str">
        <f t="shared" si="6"/>
        <v>Cottesloe</v>
      </c>
      <c r="D395" t="e">
        <f>VLOOKUP(C395,'7. Regional NSW LGAs'!$B$1:$E$93,4,FALSE)</f>
        <v>#N/A</v>
      </c>
      <c r="E395" s="364">
        <v>7597</v>
      </c>
      <c r="F395">
        <v>1163</v>
      </c>
      <c r="H395">
        <v>541</v>
      </c>
      <c r="I395">
        <v>10</v>
      </c>
      <c r="J395">
        <v>100</v>
      </c>
      <c r="L395" t="s">
        <v>1008</v>
      </c>
      <c r="M395">
        <v>137</v>
      </c>
      <c r="N395">
        <v>10</v>
      </c>
      <c r="O395">
        <v>100</v>
      </c>
      <c r="P395">
        <v>1053</v>
      </c>
      <c r="Q395">
        <v>1193</v>
      </c>
      <c r="R395" s="365">
        <v>0</v>
      </c>
    </row>
    <row r="396" spans="1:18" x14ac:dyDescent="0.35">
      <c r="A396">
        <v>52240</v>
      </c>
      <c r="B396" t="s">
        <v>1039</v>
      </c>
      <c r="C396" t="str">
        <f t="shared" si="6"/>
        <v>Cranbrook</v>
      </c>
      <c r="D396" t="e">
        <f>VLOOKUP(C396,'7. Regional NSW LGAs'!$B$1:$E$93,4,FALSE)</f>
        <v>#N/A</v>
      </c>
      <c r="E396" s="364">
        <v>1089</v>
      </c>
      <c r="F396">
        <v>972</v>
      </c>
      <c r="H396">
        <v>321</v>
      </c>
      <c r="I396">
        <v>6</v>
      </c>
      <c r="J396">
        <v>59</v>
      </c>
      <c r="L396" t="s">
        <v>1008</v>
      </c>
      <c r="M396">
        <v>62</v>
      </c>
      <c r="N396">
        <v>5</v>
      </c>
      <c r="O396">
        <v>45</v>
      </c>
      <c r="P396">
        <v>889</v>
      </c>
      <c r="Q396">
        <v>1092</v>
      </c>
      <c r="R396" s="365">
        <v>0</v>
      </c>
    </row>
    <row r="397" spans="1:18" x14ac:dyDescent="0.35">
      <c r="A397">
        <v>52310</v>
      </c>
      <c r="B397" t="s">
        <v>1040</v>
      </c>
      <c r="C397" t="str">
        <f t="shared" si="6"/>
        <v>Cuballing</v>
      </c>
      <c r="D397" t="e">
        <f>VLOOKUP(C397,'7. Regional NSW LGAs'!$B$1:$E$93,4,FALSE)</f>
        <v>#N/A</v>
      </c>
      <c r="E397" s="364">
        <v>863</v>
      </c>
      <c r="F397">
        <v>988</v>
      </c>
      <c r="H397">
        <v>386</v>
      </c>
      <c r="I397">
        <v>8</v>
      </c>
      <c r="J397">
        <v>71</v>
      </c>
      <c r="L397" t="s">
        <v>1008</v>
      </c>
      <c r="M397">
        <v>83</v>
      </c>
      <c r="N397">
        <v>7</v>
      </c>
      <c r="O397">
        <v>61</v>
      </c>
      <c r="P397">
        <v>964</v>
      </c>
      <c r="Q397">
        <v>1034</v>
      </c>
      <c r="R397" s="365">
        <v>0</v>
      </c>
    </row>
    <row r="398" spans="1:18" x14ac:dyDescent="0.35">
      <c r="A398">
        <v>52380</v>
      </c>
      <c r="B398" t="s">
        <v>1041</v>
      </c>
      <c r="C398" t="str">
        <f t="shared" si="6"/>
        <v>Cue</v>
      </c>
      <c r="D398" t="e">
        <f>VLOOKUP(C398,'7. Regional NSW LGAs'!$B$1:$E$93,4,FALSE)</f>
        <v>#N/A</v>
      </c>
      <c r="E398" s="364">
        <v>194</v>
      </c>
      <c r="F398">
        <v>905</v>
      </c>
      <c r="H398">
        <v>84</v>
      </c>
      <c r="I398">
        <v>2</v>
      </c>
      <c r="J398">
        <v>16</v>
      </c>
      <c r="L398" t="s">
        <v>1008</v>
      </c>
      <c r="M398">
        <v>14</v>
      </c>
      <c r="N398">
        <v>2</v>
      </c>
      <c r="O398">
        <v>11</v>
      </c>
      <c r="P398">
        <v>905</v>
      </c>
      <c r="Q398">
        <v>905</v>
      </c>
      <c r="R398" s="365">
        <v>7.7319587600000003E-2</v>
      </c>
    </row>
    <row r="399" spans="1:18" x14ac:dyDescent="0.35">
      <c r="A399">
        <v>52450</v>
      </c>
      <c r="B399" t="s">
        <v>1042</v>
      </c>
      <c r="C399" t="str">
        <f t="shared" si="6"/>
        <v>Cunderdin</v>
      </c>
      <c r="D399" t="e">
        <f>VLOOKUP(C399,'7. Regional NSW LGAs'!$B$1:$E$93,4,FALSE)</f>
        <v>#N/A</v>
      </c>
      <c r="E399" s="364">
        <v>1457</v>
      </c>
      <c r="F399">
        <v>983</v>
      </c>
      <c r="H399">
        <v>370</v>
      </c>
      <c r="I399">
        <v>7</v>
      </c>
      <c r="J399">
        <v>68</v>
      </c>
      <c r="L399" t="s">
        <v>1008</v>
      </c>
      <c r="M399">
        <v>76</v>
      </c>
      <c r="N399">
        <v>6</v>
      </c>
      <c r="O399">
        <v>56</v>
      </c>
      <c r="P399">
        <v>953</v>
      </c>
      <c r="Q399">
        <v>1062</v>
      </c>
      <c r="R399" s="365">
        <v>0</v>
      </c>
    </row>
    <row r="400" spans="1:18" x14ac:dyDescent="0.35">
      <c r="A400">
        <v>52520</v>
      </c>
      <c r="B400" t="s">
        <v>1043</v>
      </c>
      <c r="C400" t="str">
        <f t="shared" si="6"/>
        <v>Dalwallinu</v>
      </c>
      <c r="D400" t="e">
        <f>VLOOKUP(C400,'7. Regional NSW LGAs'!$B$1:$E$93,4,FALSE)</f>
        <v>#N/A</v>
      </c>
      <c r="E400" s="364">
        <v>1429</v>
      </c>
      <c r="F400">
        <v>1014</v>
      </c>
      <c r="H400">
        <v>436</v>
      </c>
      <c r="I400">
        <v>9</v>
      </c>
      <c r="J400">
        <v>81</v>
      </c>
      <c r="L400" t="s">
        <v>1008</v>
      </c>
      <c r="M400">
        <v>106</v>
      </c>
      <c r="N400">
        <v>8</v>
      </c>
      <c r="O400">
        <v>77</v>
      </c>
      <c r="P400">
        <v>992</v>
      </c>
      <c r="Q400">
        <v>1034</v>
      </c>
      <c r="R400" s="365">
        <v>0</v>
      </c>
    </row>
    <row r="401" spans="1:18" x14ac:dyDescent="0.35">
      <c r="A401">
        <v>52590</v>
      </c>
      <c r="B401" t="s">
        <v>1044</v>
      </c>
      <c r="C401" t="str">
        <f t="shared" si="6"/>
        <v>Dandaragan</v>
      </c>
      <c r="D401" t="e">
        <f>VLOOKUP(C401,'7. Regional NSW LGAs'!$B$1:$E$93,4,FALSE)</f>
        <v>#N/A</v>
      </c>
      <c r="E401" s="364">
        <v>3213</v>
      </c>
      <c r="F401">
        <v>983</v>
      </c>
      <c r="H401">
        <v>372</v>
      </c>
      <c r="I401">
        <v>7</v>
      </c>
      <c r="J401">
        <v>69</v>
      </c>
      <c r="L401" t="s">
        <v>1008</v>
      </c>
      <c r="M401">
        <v>77</v>
      </c>
      <c r="N401">
        <v>6</v>
      </c>
      <c r="O401">
        <v>56</v>
      </c>
      <c r="P401">
        <v>869</v>
      </c>
      <c r="Q401">
        <v>1040</v>
      </c>
      <c r="R401" s="365">
        <v>0</v>
      </c>
    </row>
    <row r="402" spans="1:18" x14ac:dyDescent="0.35">
      <c r="A402">
        <v>52660</v>
      </c>
      <c r="B402" t="s">
        <v>1045</v>
      </c>
      <c r="C402" t="str">
        <f t="shared" si="6"/>
        <v>Dardanup</v>
      </c>
      <c r="D402" t="e">
        <f>VLOOKUP(C402,'7. Regional NSW LGAs'!$B$1:$E$93,4,FALSE)</f>
        <v>#N/A</v>
      </c>
      <c r="E402" s="364">
        <v>14033</v>
      </c>
      <c r="F402">
        <v>980</v>
      </c>
      <c r="H402">
        <v>356</v>
      </c>
      <c r="I402">
        <v>7</v>
      </c>
      <c r="J402">
        <v>66</v>
      </c>
      <c r="L402" t="s">
        <v>1008</v>
      </c>
      <c r="M402">
        <v>73</v>
      </c>
      <c r="N402">
        <v>6</v>
      </c>
      <c r="O402">
        <v>53</v>
      </c>
      <c r="P402">
        <v>690</v>
      </c>
      <c r="Q402">
        <v>1077</v>
      </c>
      <c r="R402" s="365">
        <v>2.7150288599999999E-2</v>
      </c>
    </row>
    <row r="403" spans="1:18" x14ac:dyDescent="0.35">
      <c r="A403">
        <v>52730</v>
      </c>
      <c r="B403" t="s">
        <v>1046</v>
      </c>
      <c r="C403" t="str">
        <f t="shared" si="6"/>
        <v>Denmark</v>
      </c>
      <c r="D403" t="e">
        <f>VLOOKUP(C403,'7. Regional NSW LGAs'!$B$1:$E$93,4,FALSE)</f>
        <v>#N/A</v>
      </c>
      <c r="E403" s="364">
        <v>5845</v>
      </c>
      <c r="F403">
        <v>988</v>
      </c>
      <c r="H403">
        <v>385</v>
      </c>
      <c r="I403">
        <v>8</v>
      </c>
      <c r="J403">
        <v>71</v>
      </c>
      <c r="L403" t="s">
        <v>1008</v>
      </c>
      <c r="M403">
        <v>82</v>
      </c>
      <c r="N403">
        <v>6</v>
      </c>
      <c r="O403">
        <v>60</v>
      </c>
      <c r="P403">
        <v>912</v>
      </c>
      <c r="Q403">
        <v>1058</v>
      </c>
      <c r="R403" s="365">
        <v>0</v>
      </c>
    </row>
    <row r="404" spans="1:18" x14ac:dyDescent="0.35">
      <c r="A404">
        <v>52800</v>
      </c>
      <c r="B404" t="s">
        <v>1047</v>
      </c>
      <c r="C404" t="str">
        <f t="shared" si="6"/>
        <v>Derby-West</v>
      </c>
      <c r="D404" t="e">
        <f>VLOOKUP(C404,'7. Regional NSW LGAs'!$B$1:$E$93,4,FALSE)</f>
        <v>#N/A</v>
      </c>
      <c r="E404" s="364">
        <v>7730</v>
      </c>
      <c r="F404">
        <v>796</v>
      </c>
      <c r="H404">
        <v>33</v>
      </c>
      <c r="I404">
        <v>1</v>
      </c>
      <c r="J404">
        <v>7</v>
      </c>
      <c r="L404" t="s">
        <v>1008</v>
      </c>
      <c r="M404">
        <v>6</v>
      </c>
      <c r="N404">
        <v>1</v>
      </c>
      <c r="O404">
        <v>5</v>
      </c>
      <c r="P404">
        <v>545</v>
      </c>
      <c r="Q404">
        <v>1026</v>
      </c>
      <c r="R404" s="365">
        <v>4.3984476E-3</v>
      </c>
    </row>
    <row r="405" spans="1:18" x14ac:dyDescent="0.35">
      <c r="A405">
        <v>52870</v>
      </c>
      <c r="B405" t="s">
        <v>1048</v>
      </c>
      <c r="C405" t="str">
        <f t="shared" si="6"/>
        <v>Donnybrook-Balingup</v>
      </c>
      <c r="D405" t="e">
        <f>VLOOKUP(C405,'7. Regional NSW LGAs'!$B$1:$E$93,4,FALSE)</f>
        <v>#N/A</v>
      </c>
      <c r="E405" s="364">
        <v>5870</v>
      </c>
      <c r="F405">
        <v>980</v>
      </c>
      <c r="H405">
        <v>353</v>
      </c>
      <c r="I405">
        <v>7</v>
      </c>
      <c r="J405">
        <v>65</v>
      </c>
      <c r="L405" t="s">
        <v>1008</v>
      </c>
      <c r="M405">
        <v>71</v>
      </c>
      <c r="N405">
        <v>6</v>
      </c>
      <c r="O405">
        <v>52</v>
      </c>
      <c r="P405">
        <v>837</v>
      </c>
      <c r="Q405">
        <v>1059</v>
      </c>
      <c r="R405" s="365">
        <v>0</v>
      </c>
    </row>
    <row r="406" spans="1:18" x14ac:dyDescent="0.35">
      <c r="A406">
        <v>52940</v>
      </c>
      <c r="B406" t="s">
        <v>1049</v>
      </c>
      <c r="C406" t="str">
        <f t="shared" si="6"/>
        <v>Dowerin</v>
      </c>
      <c r="D406" t="e">
        <f>VLOOKUP(C406,'7. Regional NSW LGAs'!$B$1:$E$93,4,FALSE)</f>
        <v>#N/A</v>
      </c>
      <c r="E406" s="364">
        <v>690</v>
      </c>
      <c r="F406">
        <v>980</v>
      </c>
      <c r="H406">
        <v>355</v>
      </c>
      <c r="I406">
        <v>7</v>
      </c>
      <c r="J406">
        <v>66</v>
      </c>
      <c r="L406" t="s">
        <v>1008</v>
      </c>
      <c r="M406">
        <v>72</v>
      </c>
      <c r="N406">
        <v>6</v>
      </c>
      <c r="O406">
        <v>53</v>
      </c>
      <c r="P406">
        <v>933</v>
      </c>
      <c r="Q406">
        <v>1037</v>
      </c>
      <c r="R406" s="365">
        <v>0</v>
      </c>
    </row>
    <row r="407" spans="1:18" x14ac:dyDescent="0.35">
      <c r="A407">
        <v>53010</v>
      </c>
      <c r="B407" t="s">
        <v>1050</v>
      </c>
      <c r="C407" t="str">
        <f t="shared" si="6"/>
        <v>Dumbleyung</v>
      </c>
      <c r="D407" t="e">
        <f>VLOOKUP(C407,'7. Regional NSW LGAs'!$B$1:$E$93,4,FALSE)</f>
        <v>#N/A</v>
      </c>
      <c r="E407" s="364">
        <v>671</v>
      </c>
      <c r="F407">
        <v>996</v>
      </c>
      <c r="H407">
        <v>404</v>
      </c>
      <c r="I407">
        <v>8</v>
      </c>
      <c r="J407">
        <v>75</v>
      </c>
      <c r="L407" t="s">
        <v>1008</v>
      </c>
      <c r="M407">
        <v>92</v>
      </c>
      <c r="N407">
        <v>7</v>
      </c>
      <c r="O407">
        <v>67</v>
      </c>
      <c r="P407">
        <v>877</v>
      </c>
      <c r="Q407">
        <v>1046</v>
      </c>
      <c r="R407" s="365">
        <v>0</v>
      </c>
    </row>
    <row r="408" spans="1:18" x14ac:dyDescent="0.35">
      <c r="A408">
        <v>53080</v>
      </c>
      <c r="B408" t="s">
        <v>1051</v>
      </c>
      <c r="C408" t="str">
        <f t="shared" si="6"/>
        <v>Dundas</v>
      </c>
      <c r="D408" t="e">
        <f>VLOOKUP(C408,'7. Regional NSW LGAs'!$B$1:$E$93,4,FALSE)</f>
        <v>#N/A</v>
      </c>
      <c r="E408" s="364">
        <v>772</v>
      </c>
      <c r="F408">
        <v>873</v>
      </c>
      <c r="H408">
        <v>50</v>
      </c>
      <c r="I408">
        <v>1</v>
      </c>
      <c r="J408">
        <v>10</v>
      </c>
      <c r="L408" t="s">
        <v>1008</v>
      </c>
      <c r="M408">
        <v>11</v>
      </c>
      <c r="N408">
        <v>1</v>
      </c>
      <c r="O408">
        <v>8</v>
      </c>
      <c r="P408">
        <v>819</v>
      </c>
      <c r="Q408">
        <v>1003</v>
      </c>
      <c r="R408" s="365">
        <v>0</v>
      </c>
    </row>
    <row r="409" spans="1:18" x14ac:dyDescent="0.35">
      <c r="A409">
        <v>53150</v>
      </c>
      <c r="B409" t="s">
        <v>1052</v>
      </c>
      <c r="C409" t="str">
        <f t="shared" si="6"/>
        <v>East</v>
      </c>
      <c r="D409" t="e">
        <f>VLOOKUP(C409,'7. Regional NSW LGAs'!$B$1:$E$93,4,FALSE)</f>
        <v>#N/A</v>
      </c>
      <c r="E409" s="364">
        <v>7376</v>
      </c>
      <c r="F409">
        <v>1119</v>
      </c>
      <c r="H409">
        <v>526</v>
      </c>
      <c r="I409">
        <v>10</v>
      </c>
      <c r="J409">
        <v>97</v>
      </c>
      <c r="L409" t="s">
        <v>1008</v>
      </c>
      <c r="M409">
        <v>132</v>
      </c>
      <c r="N409">
        <v>10</v>
      </c>
      <c r="O409">
        <v>96</v>
      </c>
      <c r="P409">
        <v>1078</v>
      </c>
      <c r="Q409">
        <v>1155</v>
      </c>
      <c r="R409" s="365">
        <v>0</v>
      </c>
    </row>
    <row r="410" spans="1:18" x14ac:dyDescent="0.35">
      <c r="A410">
        <v>53220</v>
      </c>
      <c r="B410" t="s">
        <v>1053</v>
      </c>
      <c r="C410" t="str">
        <f t="shared" si="6"/>
        <v>East</v>
      </c>
      <c r="D410" t="e">
        <f>VLOOKUP(C410,'7. Regional NSW LGAs'!$B$1:$E$93,4,FALSE)</f>
        <v>#N/A</v>
      </c>
      <c r="E410" s="364">
        <v>10591</v>
      </c>
      <c r="F410">
        <v>945</v>
      </c>
      <c r="H410">
        <v>215</v>
      </c>
      <c r="I410">
        <v>4</v>
      </c>
      <c r="J410">
        <v>40</v>
      </c>
      <c r="L410" t="s">
        <v>1008</v>
      </c>
      <c r="M410">
        <v>38</v>
      </c>
      <c r="N410">
        <v>3</v>
      </c>
      <c r="O410">
        <v>28</v>
      </c>
      <c r="P410">
        <v>585</v>
      </c>
      <c r="Q410">
        <v>1059</v>
      </c>
      <c r="R410" s="365">
        <v>0.4410348409</v>
      </c>
    </row>
    <row r="411" spans="1:18" x14ac:dyDescent="0.35">
      <c r="A411">
        <v>53290</v>
      </c>
      <c r="B411" t="s">
        <v>1054</v>
      </c>
      <c r="C411" t="str">
        <f t="shared" si="6"/>
        <v>Esperance</v>
      </c>
      <c r="D411" t="e">
        <f>VLOOKUP(C411,'7. Regional NSW LGAs'!$B$1:$E$93,4,FALSE)</f>
        <v>#N/A</v>
      </c>
      <c r="E411" s="364">
        <v>14236</v>
      </c>
      <c r="F411">
        <v>975</v>
      </c>
      <c r="H411">
        <v>334</v>
      </c>
      <c r="I411">
        <v>7</v>
      </c>
      <c r="J411">
        <v>62</v>
      </c>
      <c r="L411" t="s">
        <v>1008</v>
      </c>
      <c r="M411">
        <v>65</v>
      </c>
      <c r="N411">
        <v>5</v>
      </c>
      <c r="O411">
        <v>48</v>
      </c>
      <c r="P411">
        <v>760</v>
      </c>
      <c r="Q411">
        <v>1088</v>
      </c>
      <c r="R411" s="365">
        <v>2.8097780000000002E-4</v>
      </c>
    </row>
    <row r="412" spans="1:18" x14ac:dyDescent="0.35">
      <c r="A412">
        <v>53360</v>
      </c>
      <c r="B412" t="s">
        <v>1055</v>
      </c>
      <c r="C412" t="str">
        <f t="shared" si="6"/>
        <v>Exmouth</v>
      </c>
      <c r="D412" t="e">
        <f>VLOOKUP(C412,'7. Regional NSW LGAs'!$B$1:$E$93,4,FALSE)</f>
        <v>#N/A</v>
      </c>
      <c r="E412" s="364">
        <v>2728</v>
      </c>
      <c r="F412">
        <v>1007</v>
      </c>
      <c r="H412">
        <v>427</v>
      </c>
      <c r="I412">
        <v>8</v>
      </c>
      <c r="J412">
        <v>79</v>
      </c>
      <c r="L412" t="s">
        <v>1008</v>
      </c>
      <c r="M412">
        <v>101</v>
      </c>
      <c r="N412">
        <v>8</v>
      </c>
      <c r="O412">
        <v>74</v>
      </c>
      <c r="P412">
        <v>923</v>
      </c>
      <c r="Q412">
        <v>1065</v>
      </c>
      <c r="R412" s="365">
        <v>0</v>
      </c>
    </row>
    <row r="413" spans="1:18" x14ac:dyDescent="0.35">
      <c r="A413">
        <v>53430</v>
      </c>
      <c r="B413" t="s">
        <v>1056</v>
      </c>
      <c r="C413" t="str">
        <f t="shared" si="6"/>
        <v>Fremantle</v>
      </c>
      <c r="D413" t="e">
        <f>VLOOKUP(C413,'7. Regional NSW LGAs'!$B$1:$E$93,4,FALSE)</f>
        <v>#N/A</v>
      </c>
      <c r="E413" s="364">
        <v>28893</v>
      </c>
      <c r="F413">
        <v>1047</v>
      </c>
      <c r="H413">
        <v>483</v>
      </c>
      <c r="I413">
        <v>9</v>
      </c>
      <c r="J413">
        <v>89</v>
      </c>
      <c r="L413" t="s">
        <v>1008</v>
      </c>
      <c r="M413">
        <v>124</v>
      </c>
      <c r="N413">
        <v>9</v>
      </c>
      <c r="O413">
        <v>90</v>
      </c>
      <c r="P413">
        <v>668</v>
      </c>
      <c r="Q413">
        <v>1174</v>
      </c>
      <c r="R413" s="365">
        <v>5.5376730000000003E-4</v>
      </c>
    </row>
    <row r="414" spans="1:18" x14ac:dyDescent="0.35">
      <c r="A414">
        <v>53570</v>
      </c>
      <c r="B414" t="s">
        <v>1057</v>
      </c>
      <c r="C414" t="str">
        <f t="shared" si="6"/>
        <v>Gingin</v>
      </c>
      <c r="D414" t="e">
        <f>VLOOKUP(C414,'7. Regional NSW LGAs'!$B$1:$E$93,4,FALSE)</f>
        <v>#N/A</v>
      </c>
      <c r="E414" s="364">
        <v>5217</v>
      </c>
      <c r="F414">
        <v>958</v>
      </c>
      <c r="H414">
        <v>261</v>
      </c>
      <c r="I414">
        <v>5</v>
      </c>
      <c r="J414">
        <v>48</v>
      </c>
      <c r="L414" t="s">
        <v>1008</v>
      </c>
      <c r="M414">
        <v>50</v>
      </c>
      <c r="N414">
        <v>4</v>
      </c>
      <c r="O414">
        <v>37</v>
      </c>
      <c r="P414">
        <v>899</v>
      </c>
      <c r="Q414">
        <v>999</v>
      </c>
      <c r="R414" s="365">
        <v>0</v>
      </c>
    </row>
    <row r="415" spans="1:18" x14ac:dyDescent="0.35">
      <c r="A415">
        <v>53640</v>
      </c>
      <c r="B415" t="s">
        <v>1058</v>
      </c>
      <c r="C415" t="str">
        <f t="shared" si="6"/>
        <v>Gnowangerup</v>
      </c>
      <c r="D415" t="e">
        <f>VLOOKUP(C415,'7. Regional NSW LGAs'!$B$1:$E$93,4,FALSE)</f>
        <v>#N/A</v>
      </c>
      <c r="E415" s="364">
        <v>1215</v>
      </c>
      <c r="F415">
        <v>990</v>
      </c>
      <c r="H415">
        <v>389</v>
      </c>
      <c r="I415">
        <v>8</v>
      </c>
      <c r="J415">
        <v>72</v>
      </c>
      <c r="L415" t="s">
        <v>1008</v>
      </c>
      <c r="M415">
        <v>85</v>
      </c>
      <c r="N415">
        <v>7</v>
      </c>
      <c r="O415">
        <v>62</v>
      </c>
      <c r="P415">
        <v>909</v>
      </c>
      <c r="Q415">
        <v>1155</v>
      </c>
      <c r="R415" s="365">
        <v>0</v>
      </c>
    </row>
    <row r="416" spans="1:18" x14ac:dyDescent="0.35">
      <c r="A416">
        <v>53710</v>
      </c>
      <c r="B416" t="s">
        <v>1059</v>
      </c>
      <c r="C416" t="str">
        <f t="shared" si="6"/>
        <v>Goomalling</v>
      </c>
      <c r="D416" t="e">
        <f>VLOOKUP(C416,'7. Regional NSW LGAs'!$B$1:$E$93,4,FALSE)</f>
        <v>#N/A</v>
      </c>
      <c r="E416" s="364">
        <v>1033</v>
      </c>
      <c r="F416">
        <v>963</v>
      </c>
      <c r="H416">
        <v>289</v>
      </c>
      <c r="I416">
        <v>6</v>
      </c>
      <c r="J416">
        <v>54</v>
      </c>
      <c r="L416" t="s">
        <v>1008</v>
      </c>
      <c r="M416">
        <v>58</v>
      </c>
      <c r="N416">
        <v>5</v>
      </c>
      <c r="O416">
        <v>43</v>
      </c>
      <c r="P416">
        <v>893</v>
      </c>
      <c r="Q416">
        <v>1036</v>
      </c>
      <c r="R416" s="365">
        <v>0</v>
      </c>
    </row>
    <row r="417" spans="1:18" x14ac:dyDescent="0.35">
      <c r="A417">
        <v>53780</v>
      </c>
      <c r="B417" t="s">
        <v>1060</v>
      </c>
      <c r="C417" t="str">
        <f t="shared" si="6"/>
        <v>Gosnells</v>
      </c>
      <c r="D417" t="e">
        <f>VLOOKUP(C417,'7. Regional NSW LGAs'!$B$1:$E$93,4,FALSE)</f>
        <v>#N/A</v>
      </c>
      <c r="E417" s="364">
        <v>118073</v>
      </c>
      <c r="F417">
        <v>981</v>
      </c>
      <c r="H417">
        <v>359</v>
      </c>
      <c r="I417">
        <v>7</v>
      </c>
      <c r="J417">
        <v>66</v>
      </c>
      <c r="L417" t="s">
        <v>1008</v>
      </c>
      <c r="M417">
        <v>74</v>
      </c>
      <c r="N417">
        <v>6</v>
      </c>
      <c r="O417">
        <v>54</v>
      </c>
      <c r="P417">
        <v>789</v>
      </c>
      <c r="Q417">
        <v>1126</v>
      </c>
      <c r="R417" s="365">
        <v>8.4947448000000005E-3</v>
      </c>
    </row>
    <row r="418" spans="1:18" x14ac:dyDescent="0.35">
      <c r="A418">
        <v>53800</v>
      </c>
      <c r="B418" t="s">
        <v>1061</v>
      </c>
      <c r="C418" t="str">
        <f t="shared" si="6"/>
        <v>Greater</v>
      </c>
      <c r="D418" t="str">
        <f>VLOOKUP(C418,'7. Regional NSW LGAs'!$B$1:$E$93,4,FALSE)</f>
        <v>Greater Hume Shire Council</v>
      </c>
      <c r="E418" s="364">
        <v>38634</v>
      </c>
      <c r="F418">
        <v>956</v>
      </c>
      <c r="H418">
        <v>253</v>
      </c>
      <c r="I418">
        <v>5</v>
      </c>
      <c r="J418">
        <v>47</v>
      </c>
      <c r="L418" t="s">
        <v>1008</v>
      </c>
      <c r="M418">
        <v>48</v>
      </c>
      <c r="N418">
        <v>4</v>
      </c>
      <c r="O418">
        <v>35</v>
      </c>
      <c r="P418">
        <v>722</v>
      </c>
      <c r="Q418">
        <v>1074</v>
      </c>
      <c r="R418" s="365">
        <v>3.1060719999999998E-4</v>
      </c>
    </row>
    <row r="419" spans="1:18" x14ac:dyDescent="0.35">
      <c r="A419">
        <v>53920</v>
      </c>
      <c r="B419" t="s">
        <v>1062</v>
      </c>
      <c r="C419" t="str">
        <f t="shared" si="6"/>
        <v>Halls</v>
      </c>
      <c r="D419" t="e">
        <f>VLOOKUP(C419,'7. Regional NSW LGAs'!$B$1:$E$93,4,FALSE)</f>
        <v>#N/A</v>
      </c>
      <c r="E419" s="364">
        <v>3269</v>
      </c>
      <c r="F419">
        <v>718</v>
      </c>
      <c r="H419">
        <v>21</v>
      </c>
      <c r="I419">
        <v>1</v>
      </c>
      <c r="J419">
        <v>4</v>
      </c>
      <c r="L419" t="s">
        <v>1008</v>
      </c>
      <c r="M419">
        <v>2</v>
      </c>
      <c r="N419">
        <v>1</v>
      </c>
      <c r="O419">
        <v>2</v>
      </c>
      <c r="P419">
        <v>506</v>
      </c>
      <c r="Q419">
        <v>958</v>
      </c>
      <c r="R419" s="365">
        <v>0</v>
      </c>
    </row>
    <row r="420" spans="1:18" x14ac:dyDescent="0.35">
      <c r="A420">
        <v>53990</v>
      </c>
      <c r="B420" t="s">
        <v>1063</v>
      </c>
      <c r="C420" t="str">
        <f t="shared" si="6"/>
        <v>Harvey</v>
      </c>
      <c r="D420" t="e">
        <f>VLOOKUP(C420,'7. Regional NSW LGAs'!$B$1:$E$93,4,FALSE)</f>
        <v>#N/A</v>
      </c>
      <c r="E420" s="364">
        <v>26553</v>
      </c>
      <c r="F420">
        <v>984</v>
      </c>
      <c r="H420">
        <v>373</v>
      </c>
      <c r="I420">
        <v>7</v>
      </c>
      <c r="J420">
        <v>69</v>
      </c>
      <c r="L420" t="s">
        <v>1008</v>
      </c>
      <c r="M420">
        <v>78</v>
      </c>
      <c r="N420">
        <v>6</v>
      </c>
      <c r="O420">
        <v>57</v>
      </c>
      <c r="P420">
        <v>690</v>
      </c>
      <c r="Q420">
        <v>1101</v>
      </c>
      <c r="R420" s="365">
        <v>0</v>
      </c>
    </row>
    <row r="421" spans="1:18" x14ac:dyDescent="0.35">
      <c r="A421">
        <v>54060</v>
      </c>
      <c r="B421" t="s">
        <v>1064</v>
      </c>
      <c r="C421" t="str">
        <f t="shared" si="6"/>
        <v>Irwin</v>
      </c>
      <c r="D421" t="e">
        <f>VLOOKUP(C421,'7. Regional NSW LGAs'!$B$1:$E$93,4,FALSE)</f>
        <v>#N/A</v>
      </c>
      <c r="E421" s="364">
        <v>3569</v>
      </c>
      <c r="F421">
        <v>956</v>
      </c>
      <c r="H421">
        <v>255</v>
      </c>
      <c r="I421">
        <v>5</v>
      </c>
      <c r="J421">
        <v>47</v>
      </c>
      <c r="L421" t="s">
        <v>1008</v>
      </c>
      <c r="M421">
        <v>49</v>
      </c>
      <c r="N421">
        <v>4</v>
      </c>
      <c r="O421">
        <v>36</v>
      </c>
      <c r="P421">
        <v>893</v>
      </c>
      <c r="Q421">
        <v>1042</v>
      </c>
      <c r="R421" s="365">
        <v>0</v>
      </c>
    </row>
    <row r="422" spans="1:18" x14ac:dyDescent="0.35">
      <c r="A422">
        <v>54130</v>
      </c>
      <c r="B422" t="s">
        <v>1065</v>
      </c>
      <c r="C422" t="str">
        <f t="shared" si="6"/>
        <v>Jerramungup</v>
      </c>
      <c r="D422" t="e">
        <f>VLOOKUP(C422,'7. Regional NSW LGAs'!$B$1:$E$93,4,FALSE)</f>
        <v>#N/A</v>
      </c>
      <c r="E422" s="364">
        <v>1109</v>
      </c>
      <c r="F422">
        <v>1017</v>
      </c>
      <c r="H422">
        <v>442</v>
      </c>
      <c r="I422">
        <v>9</v>
      </c>
      <c r="J422">
        <v>82</v>
      </c>
      <c r="L422" t="s">
        <v>1008</v>
      </c>
      <c r="M422">
        <v>107</v>
      </c>
      <c r="N422">
        <v>8</v>
      </c>
      <c r="O422">
        <v>78</v>
      </c>
      <c r="P422">
        <v>948</v>
      </c>
      <c r="Q422">
        <v>1070</v>
      </c>
      <c r="R422" s="365">
        <v>0</v>
      </c>
    </row>
    <row r="423" spans="1:18" x14ac:dyDescent="0.35">
      <c r="A423">
        <v>54170</v>
      </c>
      <c r="B423" t="s">
        <v>1066</v>
      </c>
      <c r="C423" t="str">
        <f t="shared" si="6"/>
        <v>Joondalup</v>
      </c>
      <c r="D423" t="e">
        <f>VLOOKUP(C423,'7. Regional NSW LGAs'!$B$1:$E$93,4,FALSE)</f>
        <v>#N/A</v>
      </c>
      <c r="E423" s="364">
        <v>154445</v>
      </c>
      <c r="F423">
        <v>1079</v>
      </c>
      <c r="H423">
        <v>504</v>
      </c>
      <c r="I423">
        <v>10</v>
      </c>
      <c r="J423">
        <v>93</v>
      </c>
      <c r="L423" t="s">
        <v>1008</v>
      </c>
      <c r="M423">
        <v>125</v>
      </c>
      <c r="N423">
        <v>10</v>
      </c>
      <c r="O423">
        <v>91</v>
      </c>
      <c r="P423">
        <v>809</v>
      </c>
      <c r="Q423">
        <v>1186</v>
      </c>
      <c r="R423" s="365">
        <v>5.1798400000000002E-5</v>
      </c>
    </row>
    <row r="424" spans="1:18" x14ac:dyDescent="0.35">
      <c r="A424">
        <v>54200</v>
      </c>
      <c r="B424" t="s">
        <v>1067</v>
      </c>
      <c r="C424" t="str">
        <f t="shared" si="6"/>
        <v>Kalamunda</v>
      </c>
      <c r="D424" t="e">
        <f>VLOOKUP(C424,'7. Regional NSW LGAs'!$B$1:$E$93,4,FALSE)</f>
        <v>#N/A</v>
      </c>
      <c r="E424" s="364">
        <v>57449</v>
      </c>
      <c r="F424">
        <v>1027</v>
      </c>
      <c r="H424">
        <v>458</v>
      </c>
      <c r="I424">
        <v>9</v>
      </c>
      <c r="J424">
        <v>85</v>
      </c>
      <c r="L424" t="s">
        <v>1008</v>
      </c>
      <c r="M424">
        <v>115</v>
      </c>
      <c r="N424">
        <v>9</v>
      </c>
      <c r="O424">
        <v>84</v>
      </c>
      <c r="P424">
        <v>895</v>
      </c>
      <c r="Q424">
        <v>1138</v>
      </c>
      <c r="R424" s="365">
        <v>6.0923599999999998E-4</v>
      </c>
    </row>
    <row r="425" spans="1:18" x14ac:dyDescent="0.35">
      <c r="A425">
        <v>54280</v>
      </c>
      <c r="B425" t="s">
        <v>1068</v>
      </c>
      <c r="C425" t="str">
        <f t="shared" si="6"/>
        <v>Kalgoorlie/Boulder</v>
      </c>
      <c r="D425" t="e">
        <f>VLOOKUP(C425,'7. Regional NSW LGAs'!$B$1:$E$93,4,FALSE)</f>
        <v>#N/A</v>
      </c>
      <c r="E425" s="364">
        <v>30059</v>
      </c>
      <c r="F425">
        <v>991</v>
      </c>
      <c r="H425">
        <v>394</v>
      </c>
      <c r="I425">
        <v>8</v>
      </c>
      <c r="J425">
        <v>73</v>
      </c>
      <c r="L425" t="s">
        <v>1008</v>
      </c>
      <c r="M425">
        <v>87</v>
      </c>
      <c r="N425">
        <v>7</v>
      </c>
      <c r="O425">
        <v>64</v>
      </c>
      <c r="P425">
        <v>820</v>
      </c>
      <c r="Q425">
        <v>1142</v>
      </c>
      <c r="R425" s="365">
        <v>2.4285572000000001E-3</v>
      </c>
    </row>
    <row r="426" spans="1:18" x14ac:dyDescent="0.35">
      <c r="A426">
        <v>54310</v>
      </c>
      <c r="B426" t="s">
        <v>1069</v>
      </c>
      <c r="C426" t="str">
        <f t="shared" si="6"/>
        <v>Karratha</v>
      </c>
      <c r="D426" t="e">
        <f>VLOOKUP(C426,'7. Regional NSW LGAs'!$B$1:$E$93,4,FALSE)</f>
        <v>#N/A</v>
      </c>
      <c r="E426" s="364">
        <v>21473</v>
      </c>
      <c r="F426">
        <v>1035</v>
      </c>
      <c r="H426">
        <v>468</v>
      </c>
      <c r="I426">
        <v>9</v>
      </c>
      <c r="J426">
        <v>86</v>
      </c>
      <c r="L426" t="s">
        <v>1008</v>
      </c>
      <c r="M426">
        <v>119</v>
      </c>
      <c r="N426">
        <v>9</v>
      </c>
      <c r="O426">
        <v>87</v>
      </c>
      <c r="P426">
        <v>663</v>
      </c>
      <c r="Q426">
        <v>1151</v>
      </c>
      <c r="R426" s="365">
        <v>5.3788478600000002E-2</v>
      </c>
    </row>
    <row r="427" spans="1:18" x14ac:dyDescent="0.35">
      <c r="A427">
        <v>54340</v>
      </c>
      <c r="B427" t="s">
        <v>1070</v>
      </c>
      <c r="C427" t="str">
        <f t="shared" si="6"/>
        <v>Katanning</v>
      </c>
      <c r="D427" t="e">
        <f>VLOOKUP(C427,'7. Regional NSW LGAs'!$B$1:$E$93,4,FALSE)</f>
        <v>#N/A</v>
      </c>
      <c r="E427" s="364">
        <v>4151</v>
      </c>
      <c r="F427">
        <v>907</v>
      </c>
      <c r="H427">
        <v>93</v>
      </c>
      <c r="I427">
        <v>2</v>
      </c>
      <c r="J427">
        <v>18</v>
      </c>
      <c r="L427" t="s">
        <v>1008</v>
      </c>
      <c r="M427">
        <v>16</v>
      </c>
      <c r="N427">
        <v>2</v>
      </c>
      <c r="O427">
        <v>12</v>
      </c>
      <c r="P427">
        <v>798</v>
      </c>
      <c r="Q427">
        <v>1057</v>
      </c>
      <c r="R427" s="365">
        <v>0</v>
      </c>
    </row>
    <row r="428" spans="1:18" x14ac:dyDescent="0.35">
      <c r="A428">
        <v>54410</v>
      </c>
      <c r="B428" t="s">
        <v>1071</v>
      </c>
      <c r="C428" t="str">
        <f t="shared" si="6"/>
        <v>Kellerberrin</v>
      </c>
      <c r="D428" t="e">
        <f>VLOOKUP(C428,'7. Regional NSW LGAs'!$B$1:$E$93,4,FALSE)</f>
        <v>#N/A</v>
      </c>
      <c r="E428" s="364">
        <v>1224</v>
      </c>
      <c r="F428">
        <v>910</v>
      </c>
      <c r="H428">
        <v>102</v>
      </c>
      <c r="I428">
        <v>2</v>
      </c>
      <c r="J428">
        <v>19</v>
      </c>
      <c r="L428" t="s">
        <v>1008</v>
      </c>
      <c r="M428">
        <v>18</v>
      </c>
      <c r="N428">
        <v>2</v>
      </c>
      <c r="O428">
        <v>14</v>
      </c>
      <c r="P428">
        <v>842</v>
      </c>
      <c r="Q428">
        <v>1055</v>
      </c>
      <c r="R428" s="365">
        <v>0</v>
      </c>
    </row>
    <row r="429" spans="1:18" x14ac:dyDescent="0.35">
      <c r="A429">
        <v>54480</v>
      </c>
      <c r="B429" t="s">
        <v>1072</v>
      </c>
      <c r="C429" t="str">
        <f t="shared" si="6"/>
        <v>Kent</v>
      </c>
      <c r="D429" t="e">
        <f>VLOOKUP(C429,'7. Regional NSW LGAs'!$B$1:$E$93,4,FALSE)</f>
        <v>#N/A</v>
      </c>
      <c r="E429" s="364">
        <v>559</v>
      </c>
      <c r="F429">
        <v>1046</v>
      </c>
      <c r="H429">
        <v>479</v>
      </c>
      <c r="I429">
        <v>9</v>
      </c>
      <c r="J429">
        <v>88</v>
      </c>
      <c r="L429" t="s">
        <v>1008</v>
      </c>
      <c r="M429">
        <v>123</v>
      </c>
      <c r="N429">
        <v>9</v>
      </c>
      <c r="O429">
        <v>90</v>
      </c>
      <c r="P429">
        <v>1037</v>
      </c>
      <c r="Q429">
        <v>1057</v>
      </c>
      <c r="R429" s="365">
        <v>0</v>
      </c>
    </row>
    <row r="430" spans="1:18" x14ac:dyDescent="0.35">
      <c r="A430">
        <v>54550</v>
      </c>
      <c r="B430" t="s">
        <v>1073</v>
      </c>
      <c r="C430" t="str">
        <f t="shared" si="6"/>
        <v>Kojonup</v>
      </c>
      <c r="D430" t="e">
        <f>VLOOKUP(C430,'7. Regional NSW LGAs'!$B$1:$E$93,4,FALSE)</f>
        <v>#N/A</v>
      </c>
      <c r="E430" s="364">
        <v>1985</v>
      </c>
      <c r="F430">
        <v>991</v>
      </c>
      <c r="H430">
        <v>392</v>
      </c>
      <c r="I430">
        <v>8</v>
      </c>
      <c r="J430">
        <v>72</v>
      </c>
      <c r="L430" t="s">
        <v>1008</v>
      </c>
      <c r="M430">
        <v>86</v>
      </c>
      <c r="N430">
        <v>7</v>
      </c>
      <c r="O430">
        <v>63</v>
      </c>
      <c r="P430">
        <v>919</v>
      </c>
      <c r="Q430">
        <v>1102</v>
      </c>
      <c r="R430" s="365">
        <v>0</v>
      </c>
    </row>
    <row r="431" spans="1:18" x14ac:dyDescent="0.35">
      <c r="A431">
        <v>54620</v>
      </c>
      <c r="B431" t="s">
        <v>1074</v>
      </c>
      <c r="C431" t="str">
        <f t="shared" si="6"/>
        <v>Kondinin</v>
      </c>
      <c r="D431" t="e">
        <f>VLOOKUP(C431,'7. Regional NSW LGAs'!$B$1:$E$93,4,FALSE)</f>
        <v>#N/A</v>
      </c>
      <c r="E431" s="364">
        <v>873</v>
      </c>
      <c r="F431">
        <v>979</v>
      </c>
      <c r="H431">
        <v>348</v>
      </c>
      <c r="I431">
        <v>7</v>
      </c>
      <c r="J431">
        <v>64</v>
      </c>
      <c r="L431" t="s">
        <v>1008</v>
      </c>
      <c r="M431">
        <v>69</v>
      </c>
      <c r="N431">
        <v>6</v>
      </c>
      <c r="O431">
        <v>51</v>
      </c>
      <c r="P431">
        <v>880</v>
      </c>
      <c r="Q431">
        <v>1069</v>
      </c>
      <c r="R431" s="365">
        <v>0</v>
      </c>
    </row>
    <row r="432" spans="1:18" x14ac:dyDescent="0.35">
      <c r="A432">
        <v>54690</v>
      </c>
      <c r="B432" t="s">
        <v>1075</v>
      </c>
      <c r="C432" t="str">
        <f t="shared" si="6"/>
        <v>Koorda</v>
      </c>
      <c r="D432" t="e">
        <f>VLOOKUP(C432,'7. Regional NSW LGAs'!$B$1:$E$93,4,FALSE)</f>
        <v>#N/A</v>
      </c>
      <c r="E432" s="364">
        <v>414</v>
      </c>
      <c r="F432">
        <v>935</v>
      </c>
      <c r="H432">
        <v>174</v>
      </c>
      <c r="I432">
        <v>4</v>
      </c>
      <c r="J432">
        <v>32</v>
      </c>
      <c r="L432" t="s">
        <v>1008</v>
      </c>
      <c r="M432">
        <v>28</v>
      </c>
      <c r="N432">
        <v>3</v>
      </c>
      <c r="O432">
        <v>21</v>
      </c>
      <c r="P432">
        <v>875</v>
      </c>
      <c r="Q432">
        <v>1039</v>
      </c>
      <c r="R432" s="365">
        <v>0</v>
      </c>
    </row>
    <row r="433" spans="1:18" x14ac:dyDescent="0.35">
      <c r="A433">
        <v>54760</v>
      </c>
      <c r="B433" t="s">
        <v>1076</v>
      </c>
      <c r="C433" t="str">
        <f t="shared" si="6"/>
        <v>Kulin</v>
      </c>
      <c r="D433" t="e">
        <f>VLOOKUP(C433,'7. Regional NSW LGAs'!$B$1:$E$93,4,FALSE)</f>
        <v>#N/A</v>
      </c>
      <c r="E433" s="364">
        <v>765</v>
      </c>
      <c r="F433">
        <v>1021</v>
      </c>
      <c r="H433">
        <v>451</v>
      </c>
      <c r="I433">
        <v>9</v>
      </c>
      <c r="J433">
        <v>83</v>
      </c>
      <c r="L433" t="s">
        <v>1008</v>
      </c>
      <c r="M433">
        <v>111</v>
      </c>
      <c r="N433">
        <v>9</v>
      </c>
      <c r="O433">
        <v>81</v>
      </c>
      <c r="P433">
        <v>932</v>
      </c>
      <c r="Q433">
        <v>1078</v>
      </c>
      <c r="R433" s="365">
        <v>0</v>
      </c>
    </row>
    <row r="434" spans="1:18" x14ac:dyDescent="0.35">
      <c r="A434">
        <v>54830</v>
      </c>
      <c r="B434" t="s">
        <v>1077</v>
      </c>
      <c r="C434" t="str">
        <f t="shared" si="6"/>
        <v>Kwinana</v>
      </c>
      <c r="D434" t="e">
        <f>VLOOKUP(C434,'7. Regional NSW LGAs'!$B$1:$E$93,4,FALSE)</f>
        <v>#N/A</v>
      </c>
      <c r="E434" s="364">
        <v>38918</v>
      </c>
      <c r="F434">
        <v>960</v>
      </c>
      <c r="H434">
        <v>275</v>
      </c>
      <c r="I434">
        <v>6</v>
      </c>
      <c r="J434">
        <v>51</v>
      </c>
      <c r="L434" t="s">
        <v>1008</v>
      </c>
      <c r="M434">
        <v>55</v>
      </c>
      <c r="N434">
        <v>4</v>
      </c>
      <c r="O434">
        <v>40</v>
      </c>
      <c r="P434">
        <v>796</v>
      </c>
      <c r="Q434">
        <v>1107</v>
      </c>
      <c r="R434" s="365">
        <v>2.6234647199999999E-2</v>
      </c>
    </row>
    <row r="435" spans="1:18" x14ac:dyDescent="0.35">
      <c r="A435">
        <v>54900</v>
      </c>
      <c r="B435" t="s">
        <v>1078</v>
      </c>
      <c r="C435" t="str">
        <f t="shared" si="6"/>
        <v>Lake</v>
      </c>
      <c r="D435" t="str">
        <f>VLOOKUP(C435,'7. Regional NSW LGAs'!$B$1:$E$93,4,FALSE)</f>
        <v>Lake Macquarie City Council</v>
      </c>
      <c r="E435" s="364">
        <v>1268</v>
      </c>
      <c r="F435">
        <v>1017</v>
      </c>
      <c r="H435">
        <v>445</v>
      </c>
      <c r="I435">
        <v>9</v>
      </c>
      <c r="J435">
        <v>82</v>
      </c>
      <c r="L435" t="s">
        <v>1008</v>
      </c>
      <c r="M435">
        <v>109</v>
      </c>
      <c r="N435">
        <v>8</v>
      </c>
      <c r="O435">
        <v>79</v>
      </c>
      <c r="P435">
        <v>898</v>
      </c>
      <c r="Q435">
        <v>1090</v>
      </c>
      <c r="R435" s="365">
        <v>0</v>
      </c>
    </row>
    <row r="436" spans="1:18" x14ac:dyDescent="0.35">
      <c r="A436">
        <v>54970</v>
      </c>
      <c r="B436" t="s">
        <v>1079</v>
      </c>
      <c r="C436" t="str">
        <f t="shared" si="6"/>
        <v>Laverton</v>
      </c>
      <c r="D436" t="e">
        <f>VLOOKUP(C436,'7. Regional NSW LGAs'!$B$1:$E$93,4,FALSE)</f>
        <v>#N/A</v>
      </c>
      <c r="E436" s="364">
        <v>1153</v>
      </c>
      <c r="F436">
        <v>770</v>
      </c>
      <c r="H436">
        <v>31</v>
      </c>
      <c r="I436">
        <v>1</v>
      </c>
      <c r="J436">
        <v>6</v>
      </c>
      <c r="L436" t="s">
        <v>1008</v>
      </c>
      <c r="M436">
        <v>5</v>
      </c>
      <c r="N436">
        <v>1</v>
      </c>
      <c r="O436">
        <v>4</v>
      </c>
      <c r="P436">
        <v>573</v>
      </c>
      <c r="Q436">
        <v>885</v>
      </c>
      <c r="R436" s="365">
        <v>0.37467476150000001</v>
      </c>
    </row>
    <row r="437" spans="1:18" x14ac:dyDescent="0.35">
      <c r="A437">
        <v>55040</v>
      </c>
      <c r="B437" t="s">
        <v>1080</v>
      </c>
      <c r="C437" t="str">
        <f t="shared" si="6"/>
        <v>Leonora</v>
      </c>
      <c r="D437" t="e">
        <f>VLOOKUP(C437,'7. Regional NSW LGAs'!$B$1:$E$93,4,FALSE)</f>
        <v>#N/A</v>
      </c>
      <c r="E437" s="364">
        <v>1411</v>
      </c>
      <c r="F437">
        <v>932</v>
      </c>
      <c r="H437">
        <v>157</v>
      </c>
      <c r="I437">
        <v>3</v>
      </c>
      <c r="J437">
        <v>29</v>
      </c>
      <c r="L437" t="s">
        <v>1008</v>
      </c>
      <c r="M437">
        <v>25</v>
      </c>
      <c r="N437">
        <v>2</v>
      </c>
      <c r="O437">
        <v>19</v>
      </c>
      <c r="P437">
        <v>877</v>
      </c>
      <c r="Q437">
        <v>989</v>
      </c>
      <c r="R437" s="365">
        <v>0.1552090716</v>
      </c>
    </row>
    <row r="438" spans="1:18" x14ac:dyDescent="0.35">
      <c r="A438">
        <v>55110</v>
      </c>
      <c r="B438" t="s">
        <v>1081</v>
      </c>
      <c r="C438" t="str">
        <f t="shared" si="6"/>
        <v>Mandurah</v>
      </c>
      <c r="D438" t="e">
        <f>VLOOKUP(C438,'7. Regional NSW LGAs'!$B$1:$E$93,4,FALSE)</f>
        <v>#N/A</v>
      </c>
      <c r="E438" s="364">
        <v>80813</v>
      </c>
      <c r="F438">
        <v>958</v>
      </c>
      <c r="H438">
        <v>267</v>
      </c>
      <c r="I438">
        <v>5</v>
      </c>
      <c r="J438">
        <v>49</v>
      </c>
      <c r="L438" t="s">
        <v>1008</v>
      </c>
      <c r="M438">
        <v>52</v>
      </c>
      <c r="N438">
        <v>4</v>
      </c>
      <c r="O438">
        <v>38</v>
      </c>
      <c r="P438">
        <v>669</v>
      </c>
      <c r="Q438">
        <v>1117</v>
      </c>
      <c r="R438" s="365">
        <v>5.0115699000000003E-3</v>
      </c>
    </row>
    <row r="439" spans="1:18" x14ac:dyDescent="0.35">
      <c r="A439">
        <v>55180</v>
      </c>
      <c r="B439" t="s">
        <v>1082</v>
      </c>
      <c r="C439" t="str">
        <f t="shared" si="6"/>
        <v>Manjimup</v>
      </c>
      <c r="D439" t="e">
        <f>VLOOKUP(C439,'7. Regional NSW LGAs'!$B$1:$E$93,4,FALSE)</f>
        <v>#N/A</v>
      </c>
      <c r="E439" s="364">
        <v>9250</v>
      </c>
      <c r="F439">
        <v>944</v>
      </c>
      <c r="H439">
        <v>211</v>
      </c>
      <c r="I439">
        <v>4</v>
      </c>
      <c r="J439">
        <v>39</v>
      </c>
      <c r="L439" t="s">
        <v>1008</v>
      </c>
      <c r="M439">
        <v>36</v>
      </c>
      <c r="N439">
        <v>3</v>
      </c>
      <c r="O439">
        <v>27</v>
      </c>
      <c r="P439">
        <v>810</v>
      </c>
      <c r="Q439">
        <v>1060</v>
      </c>
      <c r="R439" s="365">
        <v>0</v>
      </c>
    </row>
    <row r="440" spans="1:18" x14ac:dyDescent="0.35">
      <c r="A440">
        <v>55250</v>
      </c>
      <c r="B440" t="s">
        <v>1083</v>
      </c>
      <c r="C440" t="str">
        <f t="shared" si="6"/>
        <v>Meekatharra</v>
      </c>
      <c r="D440" t="e">
        <f>VLOOKUP(C440,'7. Regional NSW LGAs'!$B$1:$E$93,4,FALSE)</f>
        <v>#N/A</v>
      </c>
      <c r="E440" s="364">
        <v>1067</v>
      </c>
      <c r="F440">
        <v>862</v>
      </c>
      <c r="H440">
        <v>43</v>
      </c>
      <c r="I440">
        <v>1</v>
      </c>
      <c r="J440">
        <v>8</v>
      </c>
      <c r="L440" t="s">
        <v>1008</v>
      </c>
      <c r="M440">
        <v>8</v>
      </c>
      <c r="N440">
        <v>1</v>
      </c>
      <c r="O440">
        <v>6</v>
      </c>
      <c r="P440">
        <v>822</v>
      </c>
      <c r="Q440">
        <v>915</v>
      </c>
      <c r="R440" s="365">
        <v>0</v>
      </c>
    </row>
    <row r="441" spans="1:18" x14ac:dyDescent="0.35">
      <c r="A441">
        <v>55320</v>
      </c>
      <c r="B441" t="s">
        <v>1084</v>
      </c>
      <c r="C441" t="str">
        <f t="shared" si="6"/>
        <v>Melville</v>
      </c>
      <c r="D441" t="e">
        <f>VLOOKUP(C441,'7. Regional NSW LGAs'!$B$1:$E$93,4,FALSE)</f>
        <v>#N/A</v>
      </c>
      <c r="E441" s="364">
        <v>98083</v>
      </c>
      <c r="F441">
        <v>1089</v>
      </c>
      <c r="H441">
        <v>510</v>
      </c>
      <c r="I441">
        <v>10</v>
      </c>
      <c r="J441">
        <v>94</v>
      </c>
      <c r="L441" t="s">
        <v>1008</v>
      </c>
      <c r="M441">
        <v>127</v>
      </c>
      <c r="N441">
        <v>10</v>
      </c>
      <c r="O441">
        <v>93</v>
      </c>
      <c r="P441">
        <v>817</v>
      </c>
      <c r="Q441">
        <v>1173</v>
      </c>
      <c r="R441" s="365">
        <v>0</v>
      </c>
    </row>
    <row r="442" spans="1:18" x14ac:dyDescent="0.35">
      <c r="A442">
        <v>55390</v>
      </c>
      <c r="B442" t="s">
        <v>1085</v>
      </c>
      <c r="C442" t="str">
        <f t="shared" si="6"/>
        <v>Menzies</v>
      </c>
      <c r="D442" t="e">
        <f>VLOOKUP(C442,'7. Regional NSW LGAs'!$B$1:$E$93,4,FALSE)</f>
        <v>#N/A</v>
      </c>
      <c r="E442" s="364">
        <v>490</v>
      </c>
      <c r="F442">
        <v>804</v>
      </c>
      <c r="H442">
        <v>34</v>
      </c>
      <c r="I442">
        <v>1</v>
      </c>
      <c r="J442">
        <v>7</v>
      </c>
      <c r="L442" t="s">
        <v>1008</v>
      </c>
      <c r="M442">
        <v>7</v>
      </c>
      <c r="N442">
        <v>1</v>
      </c>
      <c r="O442">
        <v>6</v>
      </c>
      <c r="P442">
        <v>730</v>
      </c>
      <c r="Q442">
        <v>848</v>
      </c>
      <c r="R442" s="365">
        <v>0</v>
      </c>
    </row>
    <row r="443" spans="1:18" x14ac:dyDescent="0.35">
      <c r="A443">
        <v>55460</v>
      </c>
      <c r="B443" t="s">
        <v>1086</v>
      </c>
      <c r="C443" t="str">
        <f t="shared" si="6"/>
        <v>Merredin</v>
      </c>
      <c r="D443" t="e">
        <f>VLOOKUP(C443,'7. Regional NSW LGAs'!$B$1:$E$93,4,FALSE)</f>
        <v>#N/A</v>
      </c>
      <c r="E443" s="364">
        <v>3350</v>
      </c>
      <c r="F443">
        <v>953</v>
      </c>
      <c r="H443">
        <v>247</v>
      </c>
      <c r="I443">
        <v>5</v>
      </c>
      <c r="J443">
        <v>46</v>
      </c>
      <c r="L443" t="s">
        <v>1008</v>
      </c>
      <c r="M443">
        <v>47</v>
      </c>
      <c r="N443">
        <v>4</v>
      </c>
      <c r="O443">
        <v>35</v>
      </c>
      <c r="P443">
        <v>896</v>
      </c>
      <c r="Q443">
        <v>1065</v>
      </c>
      <c r="R443" s="365">
        <v>0</v>
      </c>
    </row>
    <row r="444" spans="1:18" x14ac:dyDescent="0.35">
      <c r="A444">
        <v>55530</v>
      </c>
      <c r="B444" t="s">
        <v>1087</v>
      </c>
      <c r="C444" t="str">
        <f t="shared" si="6"/>
        <v>Mingenew</v>
      </c>
      <c r="D444" t="e">
        <f>VLOOKUP(C444,'7. Regional NSW LGAs'!$B$1:$E$93,4,FALSE)</f>
        <v>#N/A</v>
      </c>
      <c r="E444" s="364">
        <v>455</v>
      </c>
      <c r="F444">
        <v>992</v>
      </c>
      <c r="H444">
        <v>396</v>
      </c>
      <c r="I444">
        <v>8</v>
      </c>
      <c r="J444">
        <v>73</v>
      </c>
      <c r="L444" t="s">
        <v>1008</v>
      </c>
      <c r="M444">
        <v>88</v>
      </c>
      <c r="N444">
        <v>7</v>
      </c>
      <c r="O444">
        <v>64</v>
      </c>
      <c r="P444">
        <v>912</v>
      </c>
      <c r="Q444">
        <v>1108</v>
      </c>
      <c r="R444" s="365">
        <v>0</v>
      </c>
    </row>
    <row r="445" spans="1:18" x14ac:dyDescent="0.35">
      <c r="A445">
        <v>55600</v>
      </c>
      <c r="B445" t="s">
        <v>1088</v>
      </c>
      <c r="C445" t="str">
        <f t="shared" si="6"/>
        <v>Moora</v>
      </c>
      <c r="D445" t="e">
        <f>VLOOKUP(C445,'7. Regional NSW LGAs'!$B$1:$E$93,4,FALSE)</f>
        <v>#N/A</v>
      </c>
      <c r="E445" s="364">
        <v>2428</v>
      </c>
      <c r="F445">
        <v>960</v>
      </c>
      <c r="H445">
        <v>274</v>
      </c>
      <c r="I445">
        <v>6</v>
      </c>
      <c r="J445">
        <v>51</v>
      </c>
      <c r="L445" t="s">
        <v>1008</v>
      </c>
      <c r="M445">
        <v>54</v>
      </c>
      <c r="N445">
        <v>4</v>
      </c>
      <c r="O445">
        <v>40</v>
      </c>
      <c r="P445">
        <v>868</v>
      </c>
      <c r="Q445">
        <v>1082</v>
      </c>
      <c r="R445" s="365">
        <v>0</v>
      </c>
    </row>
    <row r="446" spans="1:18" x14ac:dyDescent="0.35">
      <c r="A446">
        <v>55670</v>
      </c>
      <c r="B446" t="s">
        <v>1089</v>
      </c>
      <c r="C446" t="str">
        <f t="shared" si="6"/>
        <v>Morawa</v>
      </c>
      <c r="D446" t="e">
        <f>VLOOKUP(C446,'7. Regional NSW LGAs'!$B$1:$E$93,4,FALSE)</f>
        <v>#N/A</v>
      </c>
      <c r="E446" s="364">
        <v>750</v>
      </c>
      <c r="F446">
        <v>947</v>
      </c>
      <c r="H446">
        <v>226</v>
      </c>
      <c r="I446">
        <v>5</v>
      </c>
      <c r="J446">
        <v>42</v>
      </c>
      <c r="L446" t="s">
        <v>1008</v>
      </c>
      <c r="M446">
        <v>42</v>
      </c>
      <c r="N446">
        <v>4</v>
      </c>
      <c r="O446">
        <v>31</v>
      </c>
      <c r="P446">
        <v>820</v>
      </c>
      <c r="Q446">
        <v>1034</v>
      </c>
      <c r="R446" s="365">
        <v>0</v>
      </c>
    </row>
    <row r="447" spans="1:18" x14ac:dyDescent="0.35">
      <c r="A447">
        <v>55740</v>
      </c>
      <c r="B447" t="s">
        <v>1090</v>
      </c>
      <c r="C447" t="str">
        <f t="shared" si="6"/>
        <v>Mosman</v>
      </c>
      <c r="D447" t="e">
        <f>VLOOKUP(C447,'7. Regional NSW LGAs'!$B$1:$E$93,4,FALSE)</f>
        <v>#N/A</v>
      </c>
      <c r="E447" s="364">
        <v>8757</v>
      </c>
      <c r="F447">
        <v>1114</v>
      </c>
      <c r="H447">
        <v>524</v>
      </c>
      <c r="I447">
        <v>10</v>
      </c>
      <c r="J447">
        <v>97</v>
      </c>
      <c r="L447" t="s">
        <v>1008</v>
      </c>
      <c r="M447">
        <v>131</v>
      </c>
      <c r="N447">
        <v>10</v>
      </c>
      <c r="O447">
        <v>95</v>
      </c>
      <c r="P447">
        <v>1003</v>
      </c>
      <c r="Q447">
        <v>1206</v>
      </c>
      <c r="R447" s="365">
        <v>0</v>
      </c>
    </row>
    <row r="448" spans="1:18" x14ac:dyDescent="0.35">
      <c r="A448">
        <v>55810</v>
      </c>
      <c r="B448" t="s">
        <v>1091</v>
      </c>
      <c r="C448" t="str">
        <f t="shared" si="6"/>
        <v>Mount</v>
      </c>
      <c r="D448" t="e">
        <f>VLOOKUP(C448,'7. Regional NSW LGAs'!$B$1:$E$93,4,FALSE)</f>
        <v>#N/A</v>
      </c>
      <c r="E448" s="364">
        <v>482</v>
      </c>
      <c r="F448">
        <v>870</v>
      </c>
      <c r="H448">
        <v>45</v>
      </c>
      <c r="I448">
        <v>1</v>
      </c>
      <c r="J448">
        <v>9</v>
      </c>
      <c r="L448" t="s">
        <v>1008</v>
      </c>
      <c r="M448">
        <v>10</v>
      </c>
      <c r="N448">
        <v>1</v>
      </c>
      <c r="O448">
        <v>8</v>
      </c>
      <c r="P448">
        <v>870</v>
      </c>
      <c r="Q448">
        <v>870</v>
      </c>
      <c r="R448" s="365">
        <v>5.6016597500000001E-2</v>
      </c>
    </row>
    <row r="449" spans="1:18" x14ac:dyDescent="0.35">
      <c r="A449">
        <v>55880</v>
      </c>
      <c r="B449" t="s">
        <v>1092</v>
      </c>
      <c r="C449" t="str">
        <f t="shared" si="6"/>
        <v>Mount</v>
      </c>
      <c r="D449" t="e">
        <f>VLOOKUP(C449,'7. Regional NSW LGAs'!$B$1:$E$93,4,FALSE)</f>
        <v>#N/A</v>
      </c>
      <c r="E449" s="364">
        <v>527</v>
      </c>
      <c r="F449">
        <v>1003</v>
      </c>
      <c r="H449">
        <v>417</v>
      </c>
      <c r="I449">
        <v>8</v>
      </c>
      <c r="J449">
        <v>77</v>
      </c>
      <c r="L449" t="s">
        <v>1008</v>
      </c>
      <c r="M449">
        <v>96</v>
      </c>
      <c r="N449">
        <v>7</v>
      </c>
      <c r="O449">
        <v>70</v>
      </c>
      <c r="P449">
        <v>985</v>
      </c>
      <c r="Q449">
        <v>1032</v>
      </c>
      <c r="R449" s="365">
        <v>0</v>
      </c>
    </row>
    <row r="450" spans="1:18" x14ac:dyDescent="0.35">
      <c r="A450">
        <v>55950</v>
      </c>
      <c r="B450" t="s">
        <v>1093</v>
      </c>
      <c r="C450" t="str">
        <f t="shared" si="6"/>
        <v>Mukinbudin</v>
      </c>
      <c r="D450" t="e">
        <f>VLOOKUP(C450,'7. Regional NSW LGAs'!$B$1:$E$93,4,FALSE)</f>
        <v>#N/A</v>
      </c>
      <c r="E450" s="364">
        <v>555</v>
      </c>
      <c r="F450">
        <v>998</v>
      </c>
      <c r="H450">
        <v>413</v>
      </c>
      <c r="I450">
        <v>8</v>
      </c>
      <c r="J450">
        <v>76</v>
      </c>
      <c r="L450" t="s">
        <v>1008</v>
      </c>
      <c r="M450">
        <v>95</v>
      </c>
      <c r="N450">
        <v>7</v>
      </c>
      <c r="O450">
        <v>69</v>
      </c>
      <c r="P450">
        <v>945</v>
      </c>
      <c r="Q450">
        <v>1052</v>
      </c>
      <c r="R450" s="365">
        <v>0</v>
      </c>
    </row>
    <row r="451" spans="1:18" x14ac:dyDescent="0.35">
      <c r="A451">
        <v>56090</v>
      </c>
      <c r="B451" t="s">
        <v>1094</v>
      </c>
      <c r="C451" t="str">
        <f t="shared" si="6"/>
        <v>Mundaring</v>
      </c>
      <c r="D451" t="e">
        <f>VLOOKUP(C451,'7. Regional NSW LGAs'!$B$1:$E$93,4,FALSE)</f>
        <v>#N/A</v>
      </c>
      <c r="E451" s="364">
        <v>38157</v>
      </c>
      <c r="F451">
        <v>1036</v>
      </c>
      <c r="H451">
        <v>469</v>
      </c>
      <c r="I451">
        <v>9</v>
      </c>
      <c r="J451">
        <v>87</v>
      </c>
      <c r="L451" t="s">
        <v>1008</v>
      </c>
      <c r="M451">
        <v>120</v>
      </c>
      <c r="N451">
        <v>9</v>
      </c>
      <c r="O451">
        <v>87</v>
      </c>
      <c r="P451">
        <v>765</v>
      </c>
      <c r="Q451">
        <v>1141</v>
      </c>
      <c r="R451" s="365">
        <v>4.8588725499999999E-2</v>
      </c>
    </row>
    <row r="452" spans="1:18" x14ac:dyDescent="0.35">
      <c r="A452">
        <v>56160</v>
      </c>
      <c r="B452" t="s">
        <v>1095</v>
      </c>
      <c r="C452" t="str">
        <f t="shared" si="6"/>
        <v>Murchison</v>
      </c>
      <c r="D452" t="e">
        <f>VLOOKUP(C452,'7. Regional NSW LGAs'!$B$1:$E$93,4,FALSE)</f>
        <v>#N/A</v>
      </c>
      <c r="E452" s="364">
        <v>153</v>
      </c>
      <c r="F452">
        <v>869</v>
      </c>
      <c r="H452">
        <v>44</v>
      </c>
      <c r="I452">
        <v>1</v>
      </c>
      <c r="J452">
        <v>9</v>
      </c>
      <c r="L452" t="s">
        <v>1008</v>
      </c>
      <c r="M452">
        <v>9</v>
      </c>
      <c r="N452">
        <v>1</v>
      </c>
      <c r="O452">
        <v>7</v>
      </c>
      <c r="P452">
        <v>869</v>
      </c>
      <c r="Q452">
        <v>869</v>
      </c>
      <c r="R452" s="365">
        <v>0</v>
      </c>
    </row>
    <row r="453" spans="1:18" x14ac:dyDescent="0.35">
      <c r="A453">
        <v>56230</v>
      </c>
      <c r="B453" t="s">
        <v>1096</v>
      </c>
      <c r="C453" t="str">
        <f t="shared" si="6"/>
        <v>Murray</v>
      </c>
      <c r="D453" t="str">
        <f>VLOOKUP(C453,'7. Regional NSW LGAs'!$B$1:$E$93,4,FALSE)</f>
        <v>Murray River Council</v>
      </c>
      <c r="E453" s="364">
        <v>16698</v>
      </c>
      <c r="F453">
        <v>947</v>
      </c>
      <c r="H453">
        <v>223</v>
      </c>
      <c r="I453">
        <v>5</v>
      </c>
      <c r="J453">
        <v>41</v>
      </c>
      <c r="L453" t="s">
        <v>1008</v>
      </c>
      <c r="M453">
        <v>40</v>
      </c>
      <c r="N453">
        <v>3</v>
      </c>
      <c r="O453">
        <v>29</v>
      </c>
      <c r="P453">
        <v>834</v>
      </c>
      <c r="Q453">
        <v>1072</v>
      </c>
      <c r="R453" s="365">
        <v>0</v>
      </c>
    </row>
    <row r="454" spans="1:18" x14ac:dyDescent="0.35">
      <c r="A454">
        <v>56300</v>
      </c>
      <c r="B454" t="s">
        <v>1097</v>
      </c>
      <c r="C454" t="str">
        <f t="shared" si="6"/>
        <v>Nannup</v>
      </c>
      <c r="D454" t="e">
        <f>VLOOKUP(C454,'7. Regional NSW LGAs'!$B$1:$E$93,4,FALSE)</f>
        <v>#N/A</v>
      </c>
      <c r="E454" s="364">
        <v>1328</v>
      </c>
      <c r="F454">
        <v>951</v>
      </c>
      <c r="H454">
        <v>243</v>
      </c>
      <c r="I454">
        <v>5</v>
      </c>
      <c r="J454">
        <v>45</v>
      </c>
      <c r="L454" t="s">
        <v>1008</v>
      </c>
      <c r="M454">
        <v>45</v>
      </c>
      <c r="N454">
        <v>4</v>
      </c>
      <c r="O454">
        <v>33</v>
      </c>
      <c r="P454">
        <v>903</v>
      </c>
      <c r="Q454">
        <v>1001</v>
      </c>
      <c r="R454" s="365">
        <v>0</v>
      </c>
    </row>
    <row r="455" spans="1:18" x14ac:dyDescent="0.35">
      <c r="A455">
        <v>56370</v>
      </c>
      <c r="B455" t="s">
        <v>1098</v>
      </c>
      <c r="C455" t="str">
        <f t="shared" si="6"/>
        <v>Narembeen</v>
      </c>
      <c r="D455" t="e">
        <f>VLOOKUP(C455,'7. Regional NSW LGAs'!$B$1:$E$93,4,FALSE)</f>
        <v>#N/A</v>
      </c>
      <c r="E455" s="364">
        <v>809</v>
      </c>
      <c r="F455">
        <v>997</v>
      </c>
      <c r="H455">
        <v>408</v>
      </c>
      <c r="I455">
        <v>8</v>
      </c>
      <c r="J455">
        <v>75</v>
      </c>
      <c r="L455" t="s">
        <v>1008</v>
      </c>
      <c r="M455">
        <v>93</v>
      </c>
      <c r="N455">
        <v>7</v>
      </c>
      <c r="O455">
        <v>68</v>
      </c>
      <c r="P455">
        <v>949</v>
      </c>
      <c r="Q455">
        <v>1073</v>
      </c>
      <c r="R455" s="365">
        <v>0</v>
      </c>
    </row>
    <row r="456" spans="1:18" x14ac:dyDescent="0.35">
      <c r="A456">
        <v>56460</v>
      </c>
      <c r="B456" t="s">
        <v>1099</v>
      </c>
      <c r="C456" t="str">
        <f t="shared" ref="C456:C519" si="7">LEFT(B456,FIND(" ",B456)-1)</f>
        <v>Narrogin</v>
      </c>
      <c r="D456" t="e">
        <f>VLOOKUP(C456,'7. Regional NSW LGAs'!$B$1:$E$93,4,FALSE)</f>
        <v>#N/A</v>
      </c>
      <c r="E456" s="364">
        <v>5162</v>
      </c>
      <c r="F456">
        <v>947</v>
      </c>
      <c r="H456">
        <v>221</v>
      </c>
      <c r="I456">
        <v>5</v>
      </c>
      <c r="J456">
        <v>41</v>
      </c>
      <c r="L456" t="s">
        <v>1008</v>
      </c>
      <c r="M456">
        <v>39</v>
      </c>
      <c r="N456">
        <v>3</v>
      </c>
      <c r="O456">
        <v>29</v>
      </c>
      <c r="P456">
        <v>778</v>
      </c>
      <c r="Q456">
        <v>1095</v>
      </c>
      <c r="R456" s="365">
        <v>0</v>
      </c>
    </row>
    <row r="457" spans="1:18" x14ac:dyDescent="0.35">
      <c r="A457">
        <v>56580</v>
      </c>
      <c r="B457" t="s">
        <v>1100</v>
      </c>
      <c r="C457" t="str">
        <f t="shared" si="7"/>
        <v>Nedlands</v>
      </c>
      <c r="D457" t="e">
        <f>VLOOKUP(C457,'7. Regional NSW LGAs'!$B$1:$E$93,4,FALSE)</f>
        <v>#N/A</v>
      </c>
      <c r="E457" s="364">
        <v>21121</v>
      </c>
      <c r="F457">
        <v>1161</v>
      </c>
      <c r="H457">
        <v>539</v>
      </c>
      <c r="I457">
        <v>10</v>
      </c>
      <c r="J457">
        <v>99</v>
      </c>
      <c r="L457" t="s">
        <v>1008</v>
      </c>
      <c r="M457">
        <v>135</v>
      </c>
      <c r="N457">
        <v>10</v>
      </c>
      <c r="O457">
        <v>98</v>
      </c>
      <c r="P457">
        <v>1023</v>
      </c>
      <c r="Q457">
        <v>1223</v>
      </c>
      <c r="R457" s="365">
        <v>4.7346243000000003E-3</v>
      </c>
    </row>
    <row r="458" spans="1:18" x14ac:dyDescent="0.35">
      <c r="A458">
        <v>56620</v>
      </c>
      <c r="B458" t="s">
        <v>1101</v>
      </c>
      <c r="C458" t="str">
        <f t="shared" si="7"/>
        <v>Ngaanyatjarraku</v>
      </c>
      <c r="D458" t="e">
        <f>VLOOKUP(C458,'7. Regional NSW LGAs'!$B$1:$E$93,4,FALSE)</f>
        <v>#N/A</v>
      </c>
      <c r="E458" s="364">
        <v>1606</v>
      </c>
      <c r="F458">
        <v>689</v>
      </c>
      <c r="H458">
        <v>12</v>
      </c>
      <c r="I458">
        <v>1</v>
      </c>
      <c r="J458">
        <v>3</v>
      </c>
      <c r="L458" t="s">
        <v>1008</v>
      </c>
      <c r="M458">
        <v>1</v>
      </c>
      <c r="N458">
        <v>1</v>
      </c>
      <c r="O458">
        <v>1</v>
      </c>
      <c r="P458">
        <v>602</v>
      </c>
      <c r="Q458">
        <v>718</v>
      </c>
      <c r="R458" s="365">
        <v>0</v>
      </c>
    </row>
    <row r="459" spans="1:18" x14ac:dyDescent="0.35">
      <c r="A459">
        <v>56730</v>
      </c>
      <c r="B459" t="s">
        <v>1102</v>
      </c>
      <c r="C459" t="str">
        <f t="shared" si="7"/>
        <v>Northam</v>
      </c>
      <c r="D459" t="e">
        <f>VLOOKUP(C459,'7. Regional NSW LGAs'!$B$1:$E$93,4,FALSE)</f>
        <v>#N/A</v>
      </c>
      <c r="E459" s="364">
        <v>11112</v>
      </c>
      <c r="F459">
        <v>930</v>
      </c>
      <c r="H459">
        <v>143</v>
      </c>
      <c r="I459">
        <v>3</v>
      </c>
      <c r="J459">
        <v>27</v>
      </c>
      <c r="L459" t="s">
        <v>1008</v>
      </c>
      <c r="M459">
        <v>23</v>
      </c>
      <c r="N459">
        <v>2</v>
      </c>
      <c r="O459">
        <v>17</v>
      </c>
      <c r="P459">
        <v>740</v>
      </c>
      <c r="Q459">
        <v>1053</v>
      </c>
      <c r="R459" s="365">
        <v>0</v>
      </c>
    </row>
    <row r="460" spans="1:18" x14ac:dyDescent="0.35">
      <c r="A460">
        <v>56790</v>
      </c>
      <c r="B460" t="s">
        <v>1103</v>
      </c>
      <c r="C460" t="str">
        <f t="shared" si="7"/>
        <v>Northampton</v>
      </c>
      <c r="D460" t="e">
        <f>VLOOKUP(C460,'7. Regional NSW LGAs'!$B$1:$E$93,4,FALSE)</f>
        <v>#N/A</v>
      </c>
      <c r="E460" s="364">
        <v>3319</v>
      </c>
      <c r="F460">
        <v>937</v>
      </c>
      <c r="H460">
        <v>183</v>
      </c>
      <c r="I460">
        <v>4</v>
      </c>
      <c r="J460">
        <v>34</v>
      </c>
      <c r="L460" t="s">
        <v>1008</v>
      </c>
      <c r="M460">
        <v>29</v>
      </c>
      <c r="N460">
        <v>3</v>
      </c>
      <c r="O460">
        <v>22</v>
      </c>
      <c r="P460">
        <v>854</v>
      </c>
      <c r="Q460">
        <v>1047</v>
      </c>
      <c r="R460" s="365">
        <v>0</v>
      </c>
    </row>
    <row r="461" spans="1:18" x14ac:dyDescent="0.35">
      <c r="A461">
        <v>56860</v>
      </c>
      <c r="B461" t="s">
        <v>1104</v>
      </c>
      <c r="C461" t="str">
        <f t="shared" si="7"/>
        <v>Nungarin</v>
      </c>
      <c r="D461" t="e">
        <f>VLOOKUP(C461,'7. Regional NSW LGAs'!$B$1:$E$93,4,FALSE)</f>
        <v>#N/A</v>
      </c>
      <c r="E461" s="364">
        <v>257</v>
      </c>
      <c r="F461">
        <v>944</v>
      </c>
      <c r="H461">
        <v>212</v>
      </c>
      <c r="I461">
        <v>4</v>
      </c>
      <c r="J461">
        <v>39</v>
      </c>
      <c r="L461" t="s">
        <v>1008</v>
      </c>
      <c r="M461">
        <v>37</v>
      </c>
      <c r="N461">
        <v>3</v>
      </c>
      <c r="O461">
        <v>27</v>
      </c>
      <c r="P461">
        <v>944</v>
      </c>
      <c r="Q461">
        <v>944</v>
      </c>
      <c r="R461" s="365">
        <v>0</v>
      </c>
    </row>
    <row r="462" spans="1:18" x14ac:dyDescent="0.35">
      <c r="A462">
        <v>56930</v>
      </c>
      <c r="B462" t="s">
        <v>1105</v>
      </c>
      <c r="C462" t="str">
        <f t="shared" si="7"/>
        <v>Peppermint</v>
      </c>
      <c r="D462" t="e">
        <f>VLOOKUP(C462,'7. Regional NSW LGAs'!$B$1:$E$93,4,FALSE)</f>
        <v>#N/A</v>
      </c>
      <c r="E462" s="364">
        <v>1636</v>
      </c>
      <c r="F462">
        <v>1162</v>
      </c>
      <c r="H462">
        <v>540</v>
      </c>
      <c r="I462">
        <v>10</v>
      </c>
      <c r="J462">
        <v>100</v>
      </c>
      <c r="L462" t="s">
        <v>1008</v>
      </c>
      <c r="M462">
        <v>136</v>
      </c>
      <c r="N462">
        <v>10</v>
      </c>
      <c r="O462">
        <v>99</v>
      </c>
      <c r="P462">
        <v>1110</v>
      </c>
      <c r="Q462">
        <v>1212</v>
      </c>
      <c r="R462" s="365">
        <v>0</v>
      </c>
    </row>
    <row r="463" spans="1:18" x14ac:dyDescent="0.35">
      <c r="A463">
        <v>57000</v>
      </c>
      <c r="B463" t="s">
        <v>1106</v>
      </c>
      <c r="C463" t="str">
        <f t="shared" si="7"/>
        <v>Perenjori</v>
      </c>
      <c r="D463" t="e">
        <f>VLOOKUP(C463,'7. Regional NSW LGAs'!$B$1:$E$93,4,FALSE)</f>
        <v>#N/A</v>
      </c>
      <c r="E463" s="364">
        <v>617</v>
      </c>
      <c r="F463">
        <v>998</v>
      </c>
      <c r="H463">
        <v>412</v>
      </c>
      <c r="I463">
        <v>8</v>
      </c>
      <c r="J463">
        <v>76</v>
      </c>
      <c r="L463" t="s">
        <v>1008</v>
      </c>
      <c r="M463">
        <v>94</v>
      </c>
      <c r="N463">
        <v>7</v>
      </c>
      <c r="O463">
        <v>69</v>
      </c>
      <c r="P463">
        <v>918</v>
      </c>
      <c r="Q463">
        <v>1062</v>
      </c>
      <c r="R463" s="365">
        <v>0.25607779580000001</v>
      </c>
    </row>
    <row r="464" spans="1:18" x14ac:dyDescent="0.35">
      <c r="A464">
        <v>57080</v>
      </c>
      <c r="B464" t="s">
        <v>1107</v>
      </c>
      <c r="C464" t="str">
        <f t="shared" si="7"/>
        <v>Perth</v>
      </c>
      <c r="D464" t="e">
        <f>VLOOKUP(C464,'7. Regional NSW LGAs'!$B$1:$E$93,4,FALSE)</f>
        <v>#N/A</v>
      </c>
      <c r="E464" s="364">
        <v>21797</v>
      </c>
      <c r="F464">
        <v>1087</v>
      </c>
      <c r="H464">
        <v>507</v>
      </c>
      <c r="I464">
        <v>10</v>
      </c>
      <c r="J464">
        <v>94</v>
      </c>
      <c r="L464" t="s">
        <v>1008</v>
      </c>
      <c r="M464">
        <v>126</v>
      </c>
      <c r="N464">
        <v>10</v>
      </c>
      <c r="O464">
        <v>92</v>
      </c>
      <c r="P464">
        <v>889</v>
      </c>
      <c r="Q464">
        <v>1181</v>
      </c>
      <c r="R464" s="365">
        <v>5.0052759600000003E-2</v>
      </c>
    </row>
    <row r="465" spans="1:18" x14ac:dyDescent="0.35">
      <c r="A465">
        <v>57140</v>
      </c>
      <c r="B465" t="s">
        <v>1108</v>
      </c>
      <c r="C465" t="str">
        <f t="shared" si="7"/>
        <v>Pingelly</v>
      </c>
      <c r="D465" t="e">
        <f>VLOOKUP(C465,'7. Regional NSW LGAs'!$B$1:$E$93,4,FALSE)</f>
        <v>#N/A</v>
      </c>
      <c r="E465" s="364">
        <v>1146</v>
      </c>
      <c r="F465">
        <v>908</v>
      </c>
      <c r="H465">
        <v>98</v>
      </c>
      <c r="I465">
        <v>2</v>
      </c>
      <c r="J465">
        <v>18</v>
      </c>
      <c r="L465" t="s">
        <v>1008</v>
      </c>
      <c r="M465">
        <v>17</v>
      </c>
      <c r="N465">
        <v>2</v>
      </c>
      <c r="O465">
        <v>13</v>
      </c>
      <c r="P465">
        <v>831</v>
      </c>
      <c r="Q465">
        <v>1082</v>
      </c>
      <c r="R465" s="365">
        <v>0</v>
      </c>
    </row>
    <row r="466" spans="1:18" x14ac:dyDescent="0.35">
      <c r="A466">
        <v>57210</v>
      </c>
      <c r="B466" t="s">
        <v>1109</v>
      </c>
      <c r="C466" t="str">
        <f t="shared" si="7"/>
        <v>Plantagenet</v>
      </c>
      <c r="D466" t="e">
        <f>VLOOKUP(C466,'7. Regional NSW LGAs'!$B$1:$E$93,4,FALSE)</f>
        <v>#N/A</v>
      </c>
      <c r="E466" s="364">
        <v>5079</v>
      </c>
      <c r="F466">
        <v>938</v>
      </c>
      <c r="H466">
        <v>187</v>
      </c>
      <c r="I466">
        <v>4</v>
      </c>
      <c r="J466">
        <v>35</v>
      </c>
      <c r="L466" t="s">
        <v>1008</v>
      </c>
      <c r="M466">
        <v>32</v>
      </c>
      <c r="N466">
        <v>3</v>
      </c>
      <c r="O466">
        <v>24</v>
      </c>
      <c r="P466">
        <v>823</v>
      </c>
      <c r="Q466">
        <v>1043</v>
      </c>
      <c r="R466" s="365">
        <v>0</v>
      </c>
    </row>
    <row r="467" spans="1:18" x14ac:dyDescent="0.35">
      <c r="A467">
        <v>57280</v>
      </c>
      <c r="B467" t="s">
        <v>1110</v>
      </c>
      <c r="C467" t="str">
        <f t="shared" si="7"/>
        <v>Port</v>
      </c>
      <c r="D467" t="str">
        <f>VLOOKUP(C467,'7. Regional NSW LGAs'!$B$1:$E$93,4,FALSE)</f>
        <v>Port Stephens Council</v>
      </c>
      <c r="E467" s="364">
        <v>14469</v>
      </c>
      <c r="F467">
        <v>1017</v>
      </c>
      <c r="H467">
        <v>443</v>
      </c>
      <c r="I467">
        <v>9</v>
      </c>
      <c r="J467">
        <v>82</v>
      </c>
      <c r="L467" t="s">
        <v>1008</v>
      </c>
      <c r="M467">
        <v>108</v>
      </c>
      <c r="N467">
        <v>8</v>
      </c>
      <c r="O467">
        <v>79</v>
      </c>
      <c r="P467">
        <v>669</v>
      </c>
      <c r="Q467">
        <v>1153</v>
      </c>
      <c r="R467" s="365">
        <v>3.9256341100000001E-2</v>
      </c>
    </row>
    <row r="468" spans="1:18" x14ac:dyDescent="0.35">
      <c r="A468">
        <v>57350</v>
      </c>
      <c r="B468" t="s">
        <v>1111</v>
      </c>
      <c r="C468" t="str">
        <f t="shared" si="7"/>
        <v>Quairading</v>
      </c>
      <c r="D468" t="e">
        <f>VLOOKUP(C468,'7. Regional NSW LGAs'!$B$1:$E$93,4,FALSE)</f>
        <v>#N/A</v>
      </c>
      <c r="E468" s="364">
        <v>1019</v>
      </c>
      <c r="F468">
        <v>929</v>
      </c>
      <c r="H468">
        <v>141</v>
      </c>
      <c r="I468">
        <v>3</v>
      </c>
      <c r="J468">
        <v>26</v>
      </c>
      <c r="L468" t="s">
        <v>1008</v>
      </c>
      <c r="M468">
        <v>22</v>
      </c>
      <c r="N468">
        <v>2</v>
      </c>
      <c r="O468">
        <v>16</v>
      </c>
      <c r="P468">
        <v>831</v>
      </c>
      <c r="Q468">
        <v>1007</v>
      </c>
      <c r="R468" s="365">
        <v>0</v>
      </c>
    </row>
    <row r="469" spans="1:18" x14ac:dyDescent="0.35">
      <c r="A469">
        <v>57420</v>
      </c>
      <c r="B469" t="s">
        <v>1112</v>
      </c>
      <c r="C469" t="str">
        <f t="shared" si="7"/>
        <v>Ravensthorpe</v>
      </c>
      <c r="D469" t="e">
        <f>VLOOKUP(C469,'7. Regional NSW LGAs'!$B$1:$E$93,4,FALSE)</f>
        <v>#N/A</v>
      </c>
      <c r="E469" s="364">
        <v>1733</v>
      </c>
      <c r="F469">
        <v>979</v>
      </c>
      <c r="H469">
        <v>346</v>
      </c>
      <c r="I469">
        <v>7</v>
      </c>
      <c r="J469">
        <v>64</v>
      </c>
      <c r="L469" t="s">
        <v>1008</v>
      </c>
      <c r="M469">
        <v>68</v>
      </c>
      <c r="N469">
        <v>5</v>
      </c>
      <c r="O469">
        <v>50</v>
      </c>
      <c r="P469">
        <v>893</v>
      </c>
      <c r="Q469">
        <v>1015</v>
      </c>
      <c r="R469" s="365">
        <v>2.3081362000000002E-3</v>
      </c>
    </row>
    <row r="470" spans="1:18" x14ac:dyDescent="0.35">
      <c r="A470">
        <v>57490</v>
      </c>
      <c r="B470" t="s">
        <v>1113</v>
      </c>
      <c r="C470" t="str">
        <f t="shared" si="7"/>
        <v>Rockingham</v>
      </c>
      <c r="D470" t="e">
        <f>VLOOKUP(C470,'7. Regional NSW LGAs'!$B$1:$E$93,4,FALSE)</f>
        <v>#N/A</v>
      </c>
      <c r="E470" s="364">
        <v>125114</v>
      </c>
      <c r="F470">
        <v>986</v>
      </c>
      <c r="H470">
        <v>378</v>
      </c>
      <c r="I470">
        <v>7</v>
      </c>
      <c r="J470">
        <v>70</v>
      </c>
      <c r="L470" t="s">
        <v>1008</v>
      </c>
      <c r="M470">
        <v>80</v>
      </c>
      <c r="N470">
        <v>6</v>
      </c>
      <c r="O470">
        <v>58</v>
      </c>
      <c r="P470">
        <v>738</v>
      </c>
      <c r="Q470">
        <v>1154</v>
      </c>
      <c r="R470" s="365">
        <v>6.1304091000000003E-3</v>
      </c>
    </row>
    <row r="471" spans="1:18" x14ac:dyDescent="0.35">
      <c r="A471">
        <v>57630</v>
      </c>
      <c r="B471" t="s">
        <v>1114</v>
      </c>
      <c r="C471" t="str">
        <f t="shared" si="7"/>
        <v>Sandstone</v>
      </c>
      <c r="D471" t="e">
        <f>VLOOKUP(C471,'7. Regional NSW LGAs'!$B$1:$E$93,4,FALSE)</f>
        <v>#N/A</v>
      </c>
      <c r="E471" s="364">
        <v>89</v>
      </c>
      <c r="F471">
        <v>935</v>
      </c>
      <c r="H471">
        <v>169</v>
      </c>
      <c r="I471">
        <v>4</v>
      </c>
      <c r="J471">
        <v>32</v>
      </c>
      <c r="L471" t="s">
        <v>1008</v>
      </c>
      <c r="M471">
        <v>27</v>
      </c>
      <c r="N471">
        <v>2</v>
      </c>
      <c r="O471">
        <v>20</v>
      </c>
      <c r="P471">
        <v>935</v>
      </c>
      <c r="Q471">
        <v>935</v>
      </c>
      <c r="R471" s="365">
        <v>0</v>
      </c>
    </row>
    <row r="472" spans="1:18" x14ac:dyDescent="0.35">
      <c r="A472">
        <v>57700</v>
      </c>
      <c r="B472" t="s">
        <v>1115</v>
      </c>
      <c r="C472" t="str">
        <f t="shared" si="7"/>
        <v>Serpentine-Jarrahdale</v>
      </c>
      <c r="D472" t="e">
        <f>VLOOKUP(C472,'7. Regional NSW LGAs'!$B$1:$E$93,4,FALSE)</f>
        <v>#N/A</v>
      </c>
      <c r="E472" s="364">
        <v>26833</v>
      </c>
      <c r="F472">
        <v>1022</v>
      </c>
      <c r="H472">
        <v>453</v>
      </c>
      <c r="I472">
        <v>9</v>
      </c>
      <c r="J472">
        <v>84</v>
      </c>
      <c r="L472" t="s">
        <v>1008</v>
      </c>
      <c r="M472">
        <v>112</v>
      </c>
      <c r="N472">
        <v>9</v>
      </c>
      <c r="O472">
        <v>82</v>
      </c>
      <c r="P472">
        <v>917</v>
      </c>
      <c r="Q472">
        <v>1098</v>
      </c>
      <c r="R472" s="365">
        <v>1.2969105200000001E-2</v>
      </c>
    </row>
    <row r="473" spans="1:18" x14ac:dyDescent="0.35">
      <c r="A473">
        <v>57770</v>
      </c>
      <c r="B473" t="s">
        <v>1116</v>
      </c>
      <c r="C473" t="str">
        <f t="shared" si="7"/>
        <v>Shark</v>
      </c>
      <c r="D473" t="e">
        <f>VLOOKUP(C473,'7. Regional NSW LGAs'!$B$1:$E$93,4,FALSE)</f>
        <v>#N/A</v>
      </c>
      <c r="E473" s="364">
        <v>946</v>
      </c>
      <c r="F473">
        <v>958</v>
      </c>
      <c r="H473">
        <v>263</v>
      </c>
      <c r="I473">
        <v>5</v>
      </c>
      <c r="J473">
        <v>49</v>
      </c>
      <c r="L473" t="s">
        <v>1008</v>
      </c>
      <c r="M473">
        <v>51</v>
      </c>
      <c r="N473">
        <v>4</v>
      </c>
      <c r="O473">
        <v>37</v>
      </c>
      <c r="P473">
        <v>908</v>
      </c>
      <c r="Q473">
        <v>1026</v>
      </c>
      <c r="R473" s="365">
        <v>0</v>
      </c>
    </row>
    <row r="474" spans="1:18" x14ac:dyDescent="0.35">
      <c r="A474">
        <v>57840</v>
      </c>
      <c r="B474" t="s">
        <v>1117</v>
      </c>
      <c r="C474" t="str">
        <f t="shared" si="7"/>
        <v>South</v>
      </c>
      <c r="D474" t="e">
        <f>VLOOKUP(C474,'7. Regional NSW LGAs'!$B$1:$E$93,4,FALSE)</f>
        <v>#N/A</v>
      </c>
      <c r="E474" s="364">
        <v>41989</v>
      </c>
      <c r="F474">
        <v>1089</v>
      </c>
      <c r="H474">
        <v>511</v>
      </c>
      <c r="I474">
        <v>10</v>
      </c>
      <c r="J474">
        <v>94</v>
      </c>
      <c r="L474" t="s">
        <v>1008</v>
      </c>
      <c r="M474">
        <v>128</v>
      </c>
      <c r="N474">
        <v>10</v>
      </c>
      <c r="O474">
        <v>93</v>
      </c>
      <c r="P474">
        <v>852</v>
      </c>
      <c r="Q474">
        <v>1159</v>
      </c>
      <c r="R474" s="365">
        <v>6.3826239999999999E-3</v>
      </c>
    </row>
    <row r="475" spans="1:18" x14ac:dyDescent="0.35">
      <c r="A475">
        <v>57910</v>
      </c>
      <c r="B475" t="s">
        <v>1118</v>
      </c>
      <c r="C475" t="str">
        <f t="shared" si="7"/>
        <v>Stirling</v>
      </c>
      <c r="D475" t="e">
        <f>VLOOKUP(C475,'7. Regional NSW LGAs'!$B$1:$E$93,4,FALSE)</f>
        <v>#N/A</v>
      </c>
      <c r="E475" s="364">
        <v>210208</v>
      </c>
      <c r="F475">
        <v>1040</v>
      </c>
      <c r="H475">
        <v>471</v>
      </c>
      <c r="I475">
        <v>9</v>
      </c>
      <c r="J475">
        <v>87</v>
      </c>
      <c r="L475" t="s">
        <v>1008</v>
      </c>
      <c r="M475">
        <v>122</v>
      </c>
      <c r="N475">
        <v>9</v>
      </c>
      <c r="O475">
        <v>89</v>
      </c>
      <c r="P475">
        <v>803</v>
      </c>
      <c r="Q475">
        <v>1192</v>
      </c>
      <c r="R475" s="365">
        <v>1.7601610000000001E-4</v>
      </c>
    </row>
    <row r="476" spans="1:18" x14ac:dyDescent="0.35">
      <c r="A476">
        <v>57980</v>
      </c>
      <c r="B476" t="s">
        <v>1119</v>
      </c>
      <c r="C476" t="str">
        <f t="shared" si="7"/>
        <v>Subiaco</v>
      </c>
      <c r="D476" t="e">
        <f>VLOOKUP(C476,'7. Regional NSW LGAs'!$B$1:$E$93,4,FALSE)</f>
        <v>#N/A</v>
      </c>
      <c r="E476" s="364">
        <v>19359</v>
      </c>
      <c r="F476">
        <v>1112</v>
      </c>
      <c r="H476">
        <v>523</v>
      </c>
      <c r="I476">
        <v>10</v>
      </c>
      <c r="J476">
        <v>96</v>
      </c>
      <c r="L476" t="s">
        <v>1008</v>
      </c>
      <c r="M476">
        <v>130</v>
      </c>
      <c r="N476">
        <v>10</v>
      </c>
      <c r="O476">
        <v>95</v>
      </c>
      <c r="P476">
        <v>950</v>
      </c>
      <c r="Q476">
        <v>1194</v>
      </c>
      <c r="R476" s="365">
        <v>3.2904592199999999E-2</v>
      </c>
    </row>
    <row r="477" spans="1:18" x14ac:dyDescent="0.35">
      <c r="A477">
        <v>58050</v>
      </c>
      <c r="B477" t="s">
        <v>1120</v>
      </c>
      <c r="C477" t="str">
        <f t="shared" si="7"/>
        <v>Swan</v>
      </c>
      <c r="D477" t="e">
        <f>VLOOKUP(C477,'7. Regional NSW LGAs'!$B$1:$E$93,4,FALSE)</f>
        <v>#N/A</v>
      </c>
      <c r="E477" s="364">
        <v>133851</v>
      </c>
      <c r="F477">
        <v>994</v>
      </c>
      <c r="H477">
        <v>402</v>
      </c>
      <c r="I477">
        <v>8</v>
      </c>
      <c r="J477">
        <v>74</v>
      </c>
      <c r="L477" t="s">
        <v>1008</v>
      </c>
      <c r="M477">
        <v>91</v>
      </c>
      <c r="N477">
        <v>7</v>
      </c>
      <c r="O477">
        <v>66</v>
      </c>
      <c r="P477">
        <v>799</v>
      </c>
      <c r="Q477">
        <v>1145</v>
      </c>
      <c r="R477" s="365">
        <v>1.165475E-3</v>
      </c>
    </row>
    <row r="478" spans="1:18" x14ac:dyDescent="0.35">
      <c r="A478">
        <v>58190</v>
      </c>
      <c r="B478" t="s">
        <v>1121</v>
      </c>
      <c r="C478" t="str">
        <f t="shared" si="7"/>
        <v>Tammin</v>
      </c>
      <c r="D478" t="e">
        <f>VLOOKUP(C478,'7. Regional NSW LGAs'!$B$1:$E$93,4,FALSE)</f>
        <v>#N/A</v>
      </c>
      <c r="E478" s="364">
        <v>402</v>
      </c>
      <c r="F478">
        <v>947</v>
      </c>
      <c r="H478">
        <v>225</v>
      </c>
      <c r="I478">
        <v>5</v>
      </c>
      <c r="J478">
        <v>42</v>
      </c>
      <c r="L478" t="s">
        <v>1008</v>
      </c>
      <c r="M478">
        <v>41</v>
      </c>
      <c r="N478">
        <v>3</v>
      </c>
      <c r="O478">
        <v>30</v>
      </c>
      <c r="P478">
        <v>839</v>
      </c>
      <c r="Q478">
        <v>1055</v>
      </c>
      <c r="R478" s="365">
        <v>0</v>
      </c>
    </row>
    <row r="479" spans="1:18" x14ac:dyDescent="0.35">
      <c r="A479">
        <v>58260</v>
      </c>
      <c r="B479" t="s">
        <v>1122</v>
      </c>
      <c r="C479" t="str">
        <f t="shared" si="7"/>
        <v>Three</v>
      </c>
      <c r="D479" t="e">
        <f>VLOOKUP(C479,'7. Regional NSW LGAs'!$B$1:$E$93,4,FALSE)</f>
        <v>#N/A</v>
      </c>
      <c r="E479" s="364">
        <v>594</v>
      </c>
      <c r="F479">
        <v>972</v>
      </c>
      <c r="H479">
        <v>322</v>
      </c>
      <c r="I479">
        <v>6</v>
      </c>
      <c r="J479">
        <v>60</v>
      </c>
      <c r="L479" t="s">
        <v>1008</v>
      </c>
      <c r="M479">
        <v>63</v>
      </c>
      <c r="N479">
        <v>5</v>
      </c>
      <c r="O479">
        <v>46</v>
      </c>
      <c r="P479">
        <v>910</v>
      </c>
      <c r="Q479">
        <v>1082</v>
      </c>
      <c r="R479" s="365">
        <v>0</v>
      </c>
    </row>
    <row r="480" spans="1:18" x14ac:dyDescent="0.35">
      <c r="A480">
        <v>58330</v>
      </c>
      <c r="B480" t="s">
        <v>1123</v>
      </c>
      <c r="C480" t="str">
        <f t="shared" si="7"/>
        <v>Toodyay</v>
      </c>
      <c r="D480" t="e">
        <f>VLOOKUP(C480,'7. Regional NSW LGAs'!$B$1:$E$93,4,FALSE)</f>
        <v>#N/A</v>
      </c>
      <c r="E480" s="364">
        <v>4439</v>
      </c>
      <c r="F480">
        <v>977</v>
      </c>
      <c r="H480">
        <v>341</v>
      </c>
      <c r="I480">
        <v>7</v>
      </c>
      <c r="J480">
        <v>63</v>
      </c>
      <c r="L480" t="s">
        <v>1008</v>
      </c>
      <c r="M480">
        <v>66</v>
      </c>
      <c r="N480">
        <v>5</v>
      </c>
      <c r="O480">
        <v>48</v>
      </c>
      <c r="P480">
        <v>884</v>
      </c>
      <c r="Q480">
        <v>1036</v>
      </c>
      <c r="R480" s="365">
        <v>0</v>
      </c>
    </row>
    <row r="481" spans="1:18" x14ac:dyDescent="0.35">
      <c r="A481">
        <v>58400</v>
      </c>
      <c r="B481" t="s">
        <v>1124</v>
      </c>
      <c r="C481" t="str">
        <f t="shared" si="7"/>
        <v>Trayning</v>
      </c>
      <c r="D481" t="e">
        <f>VLOOKUP(C481,'7. Regional NSW LGAs'!$B$1:$E$93,4,FALSE)</f>
        <v>#N/A</v>
      </c>
      <c r="E481" s="364">
        <v>350</v>
      </c>
      <c r="F481">
        <v>923</v>
      </c>
      <c r="H481">
        <v>127</v>
      </c>
      <c r="I481">
        <v>3</v>
      </c>
      <c r="J481">
        <v>24</v>
      </c>
      <c r="L481" t="s">
        <v>1008</v>
      </c>
      <c r="M481">
        <v>19</v>
      </c>
      <c r="N481">
        <v>2</v>
      </c>
      <c r="O481">
        <v>14</v>
      </c>
      <c r="P481">
        <v>923</v>
      </c>
      <c r="Q481">
        <v>923</v>
      </c>
      <c r="R481" s="365">
        <v>0</v>
      </c>
    </row>
    <row r="482" spans="1:18" x14ac:dyDescent="0.35">
      <c r="A482">
        <v>58470</v>
      </c>
      <c r="B482" t="s">
        <v>1125</v>
      </c>
      <c r="C482" t="str">
        <f t="shared" si="7"/>
        <v>Upper</v>
      </c>
      <c r="D482" t="str">
        <f>VLOOKUP(C482,'7. Regional NSW LGAs'!$B$1:$E$93,4,FALSE)</f>
        <v>Upper Hunter Shire Council</v>
      </c>
      <c r="E482" s="364">
        <v>278</v>
      </c>
      <c r="F482">
        <v>737</v>
      </c>
      <c r="H482">
        <v>25</v>
      </c>
      <c r="I482">
        <v>1</v>
      </c>
      <c r="J482">
        <v>5</v>
      </c>
      <c r="L482" t="s">
        <v>1008</v>
      </c>
      <c r="M482">
        <v>3</v>
      </c>
      <c r="N482">
        <v>1</v>
      </c>
      <c r="O482">
        <v>3</v>
      </c>
      <c r="P482">
        <v>603</v>
      </c>
      <c r="Q482">
        <v>882</v>
      </c>
      <c r="R482" s="365">
        <v>0</v>
      </c>
    </row>
    <row r="483" spans="1:18" x14ac:dyDescent="0.35">
      <c r="A483">
        <v>58510</v>
      </c>
      <c r="B483" t="s">
        <v>1126</v>
      </c>
      <c r="C483" t="str">
        <f t="shared" si="7"/>
        <v>Victoria</v>
      </c>
      <c r="D483" t="e">
        <f>VLOOKUP(C483,'7. Regional NSW LGAs'!$B$1:$E$93,4,FALSE)</f>
        <v>#N/A</v>
      </c>
      <c r="E483" s="364">
        <v>34990</v>
      </c>
      <c r="F483">
        <v>1037</v>
      </c>
      <c r="H483">
        <v>470</v>
      </c>
      <c r="I483">
        <v>9</v>
      </c>
      <c r="J483">
        <v>87</v>
      </c>
      <c r="L483" t="s">
        <v>1008</v>
      </c>
      <c r="M483">
        <v>121</v>
      </c>
      <c r="N483">
        <v>9</v>
      </c>
      <c r="O483">
        <v>88</v>
      </c>
      <c r="P483">
        <v>758</v>
      </c>
      <c r="Q483">
        <v>1184</v>
      </c>
      <c r="R483" s="365">
        <v>1.55758788E-2</v>
      </c>
    </row>
    <row r="484" spans="1:18" x14ac:dyDescent="0.35">
      <c r="A484">
        <v>58540</v>
      </c>
      <c r="B484" t="s">
        <v>1127</v>
      </c>
      <c r="C484" t="str">
        <f t="shared" si="7"/>
        <v>Victoria</v>
      </c>
      <c r="D484" t="e">
        <f>VLOOKUP(C484,'7. Regional NSW LGAs'!$B$1:$E$93,4,FALSE)</f>
        <v>#N/A</v>
      </c>
      <c r="E484" s="364">
        <v>910</v>
      </c>
      <c r="F484">
        <v>993</v>
      </c>
      <c r="H484">
        <v>401</v>
      </c>
      <c r="I484">
        <v>8</v>
      </c>
      <c r="J484">
        <v>74</v>
      </c>
      <c r="L484" t="s">
        <v>1008</v>
      </c>
      <c r="M484">
        <v>90</v>
      </c>
      <c r="N484">
        <v>7</v>
      </c>
      <c r="O484">
        <v>66</v>
      </c>
      <c r="P484">
        <v>961</v>
      </c>
      <c r="Q484">
        <v>1037</v>
      </c>
      <c r="R484" s="365">
        <v>0</v>
      </c>
    </row>
    <row r="485" spans="1:18" x14ac:dyDescent="0.35">
      <c r="A485">
        <v>58570</v>
      </c>
      <c r="B485" t="s">
        <v>1128</v>
      </c>
      <c r="C485" t="str">
        <f t="shared" si="7"/>
        <v>Vincent</v>
      </c>
      <c r="D485" t="e">
        <f>VLOOKUP(C485,'7. Regional NSW LGAs'!$B$1:$E$93,4,FALSE)</f>
        <v>#N/A</v>
      </c>
      <c r="E485" s="364">
        <v>33693</v>
      </c>
      <c r="F485">
        <v>1098</v>
      </c>
      <c r="H485">
        <v>519</v>
      </c>
      <c r="I485">
        <v>10</v>
      </c>
      <c r="J485">
        <v>96</v>
      </c>
      <c r="L485" t="s">
        <v>1008</v>
      </c>
      <c r="M485">
        <v>129</v>
      </c>
      <c r="N485">
        <v>10</v>
      </c>
      <c r="O485">
        <v>94</v>
      </c>
      <c r="P485">
        <v>1002</v>
      </c>
      <c r="Q485">
        <v>1153</v>
      </c>
      <c r="R485" s="365">
        <v>0</v>
      </c>
    </row>
    <row r="486" spans="1:18" x14ac:dyDescent="0.35">
      <c r="A486">
        <v>58610</v>
      </c>
      <c r="B486" t="s">
        <v>1129</v>
      </c>
      <c r="C486" t="str">
        <f t="shared" si="7"/>
        <v>Wagin</v>
      </c>
      <c r="D486" t="e">
        <f>VLOOKUP(C486,'7. Regional NSW LGAs'!$B$1:$E$93,4,FALSE)</f>
        <v>#N/A</v>
      </c>
      <c r="E486" s="364">
        <v>1852</v>
      </c>
      <c r="F486">
        <v>929</v>
      </c>
      <c r="H486">
        <v>139</v>
      </c>
      <c r="I486">
        <v>3</v>
      </c>
      <c r="J486">
        <v>26</v>
      </c>
      <c r="L486" t="s">
        <v>1008</v>
      </c>
      <c r="M486">
        <v>21</v>
      </c>
      <c r="N486">
        <v>2</v>
      </c>
      <c r="O486">
        <v>16</v>
      </c>
      <c r="P486">
        <v>854</v>
      </c>
      <c r="Q486">
        <v>1062</v>
      </c>
      <c r="R486" s="365">
        <v>0</v>
      </c>
    </row>
    <row r="487" spans="1:18" x14ac:dyDescent="0.35">
      <c r="A487">
        <v>58680</v>
      </c>
      <c r="B487" t="s">
        <v>1130</v>
      </c>
      <c r="C487" t="str">
        <f t="shared" si="7"/>
        <v>Wandering</v>
      </c>
      <c r="D487" t="e">
        <f>VLOOKUP(C487,'7. Regional NSW LGAs'!$B$1:$E$93,4,FALSE)</f>
        <v>#N/A</v>
      </c>
      <c r="E487" s="364">
        <v>444</v>
      </c>
      <c r="F487">
        <v>1004</v>
      </c>
      <c r="H487">
        <v>421</v>
      </c>
      <c r="I487">
        <v>8</v>
      </c>
      <c r="J487">
        <v>78</v>
      </c>
      <c r="L487" t="s">
        <v>1008</v>
      </c>
      <c r="M487">
        <v>97</v>
      </c>
      <c r="N487">
        <v>8</v>
      </c>
      <c r="O487">
        <v>71</v>
      </c>
      <c r="P487">
        <v>1004</v>
      </c>
      <c r="Q487">
        <v>1004</v>
      </c>
      <c r="R487" s="365">
        <v>0</v>
      </c>
    </row>
    <row r="488" spans="1:18" x14ac:dyDescent="0.35">
      <c r="A488">
        <v>58760</v>
      </c>
      <c r="B488" t="s">
        <v>1131</v>
      </c>
      <c r="C488" t="str">
        <f t="shared" si="7"/>
        <v>Wanneroo</v>
      </c>
      <c r="D488" t="e">
        <f>VLOOKUP(C488,'7. Regional NSW LGAs'!$B$1:$E$93,4,FALSE)</f>
        <v>#N/A</v>
      </c>
      <c r="E488" s="364">
        <v>188212</v>
      </c>
      <c r="F488">
        <v>1010</v>
      </c>
      <c r="H488">
        <v>432</v>
      </c>
      <c r="I488">
        <v>8</v>
      </c>
      <c r="J488">
        <v>80</v>
      </c>
      <c r="L488" t="s">
        <v>1008</v>
      </c>
      <c r="M488">
        <v>104</v>
      </c>
      <c r="N488">
        <v>8</v>
      </c>
      <c r="O488">
        <v>76</v>
      </c>
      <c r="P488">
        <v>788</v>
      </c>
      <c r="Q488">
        <v>1161</v>
      </c>
      <c r="R488" s="365">
        <v>2.4706182E-3</v>
      </c>
    </row>
    <row r="489" spans="1:18" x14ac:dyDescent="0.35">
      <c r="A489">
        <v>58820</v>
      </c>
      <c r="B489" t="s">
        <v>1132</v>
      </c>
      <c r="C489" t="str">
        <f t="shared" si="7"/>
        <v>Waroona</v>
      </c>
      <c r="D489" t="e">
        <f>VLOOKUP(C489,'7. Regional NSW LGAs'!$B$1:$E$93,4,FALSE)</f>
        <v>#N/A</v>
      </c>
      <c r="E489" s="364">
        <v>4148</v>
      </c>
      <c r="F489">
        <v>930</v>
      </c>
      <c r="H489">
        <v>146</v>
      </c>
      <c r="I489">
        <v>3</v>
      </c>
      <c r="J489">
        <v>27</v>
      </c>
      <c r="L489" t="s">
        <v>1008</v>
      </c>
      <c r="M489">
        <v>24</v>
      </c>
      <c r="N489">
        <v>2</v>
      </c>
      <c r="O489">
        <v>18</v>
      </c>
      <c r="P489">
        <v>747</v>
      </c>
      <c r="Q489">
        <v>1042</v>
      </c>
      <c r="R489" s="365">
        <v>0</v>
      </c>
    </row>
    <row r="490" spans="1:18" x14ac:dyDescent="0.35">
      <c r="A490">
        <v>58890</v>
      </c>
      <c r="B490" t="s">
        <v>1133</v>
      </c>
      <c r="C490" t="str">
        <f t="shared" si="7"/>
        <v>West</v>
      </c>
      <c r="D490" t="e">
        <f>VLOOKUP(C490,'7. Regional NSW LGAs'!$B$1:$E$93,4,FALSE)</f>
        <v>#N/A</v>
      </c>
      <c r="E490" s="364">
        <v>809</v>
      </c>
      <c r="F490">
        <v>988</v>
      </c>
      <c r="H490">
        <v>387</v>
      </c>
      <c r="I490">
        <v>8</v>
      </c>
      <c r="J490">
        <v>72</v>
      </c>
      <c r="L490" t="s">
        <v>1008</v>
      </c>
      <c r="M490">
        <v>84</v>
      </c>
      <c r="N490">
        <v>7</v>
      </c>
      <c r="O490">
        <v>61</v>
      </c>
      <c r="P490">
        <v>891</v>
      </c>
      <c r="Q490">
        <v>1036</v>
      </c>
      <c r="R490" s="365">
        <v>0</v>
      </c>
    </row>
    <row r="491" spans="1:18" x14ac:dyDescent="0.35">
      <c r="A491">
        <v>59030</v>
      </c>
      <c r="B491" t="s">
        <v>1134</v>
      </c>
      <c r="C491" t="str">
        <f t="shared" si="7"/>
        <v>Westonia</v>
      </c>
      <c r="D491" t="e">
        <f>VLOOKUP(C491,'7. Regional NSW LGAs'!$B$1:$E$93,4,FALSE)</f>
        <v>#N/A</v>
      </c>
      <c r="E491" s="364">
        <v>304</v>
      </c>
      <c r="F491">
        <v>1006</v>
      </c>
      <c r="H491">
        <v>426</v>
      </c>
      <c r="I491">
        <v>8</v>
      </c>
      <c r="J491">
        <v>79</v>
      </c>
      <c r="L491" t="s">
        <v>1008</v>
      </c>
      <c r="M491">
        <v>100</v>
      </c>
      <c r="N491">
        <v>8</v>
      </c>
      <c r="O491">
        <v>73</v>
      </c>
      <c r="P491">
        <v>1006</v>
      </c>
      <c r="Q491">
        <v>1006</v>
      </c>
      <c r="R491" s="365">
        <v>0</v>
      </c>
    </row>
    <row r="492" spans="1:18" x14ac:dyDescent="0.35">
      <c r="A492">
        <v>59100</v>
      </c>
      <c r="B492" t="s">
        <v>1135</v>
      </c>
      <c r="C492" t="str">
        <f t="shared" si="7"/>
        <v>Wickepin</v>
      </c>
      <c r="D492" t="e">
        <f>VLOOKUP(C492,'7. Regional NSW LGAs'!$B$1:$E$93,4,FALSE)</f>
        <v>#N/A</v>
      </c>
      <c r="E492" s="364">
        <v>718</v>
      </c>
      <c r="F492">
        <v>983</v>
      </c>
      <c r="H492">
        <v>367</v>
      </c>
      <c r="I492">
        <v>7</v>
      </c>
      <c r="J492">
        <v>68</v>
      </c>
      <c r="L492" t="s">
        <v>1008</v>
      </c>
      <c r="M492">
        <v>75</v>
      </c>
      <c r="N492">
        <v>6</v>
      </c>
      <c r="O492">
        <v>55</v>
      </c>
      <c r="P492">
        <v>895</v>
      </c>
      <c r="Q492">
        <v>1073</v>
      </c>
      <c r="R492" s="365">
        <v>0</v>
      </c>
    </row>
    <row r="493" spans="1:18" x14ac:dyDescent="0.35">
      <c r="A493">
        <v>59170</v>
      </c>
      <c r="B493" t="s">
        <v>1136</v>
      </c>
      <c r="C493" t="str">
        <f t="shared" si="7"/>
        <v>Williams</v>
      </c>
      <c r="D493" t="e">
        <f>VLOOKUP(C493,'7. Regional NSW LGAs'!$B$1:$E$93,4,FALSE)</f>
        <v>#N/A</v>
      </c>
      <c r="E493" s="364">
        <v>981</v>
      </c>
      <c r="F493">
        <v>1019</v>
      </c>
      <c r="H493">
        <v>446</v>
      </c>
      <c r="I493">
        <v>9</v>
      </c>
      <c r="J493">
        <v>82</v>
      </c>
      <c r="L493" t="s">
        <v>1008</v>
      </c>
      <c r="M493">
        <v>110</v>
      </c>
      <c r="N493">
        <v>8</v>
      </c>
      <c r="O493">
        <v>80</v>
      </c>
      <c r="P493">
        <v>949</v>
      </c>
      <c r="Q493">
        <v>1070</v>
      </c>
      <c r="R493" s="365">
        <v>0</v>
      </c>
    </row>
    <row r="494" spans="1:18" x14ac:dyDescent="0.35">
      <c r="A494">
        <v>59250</v>
      </c>
      <c r="B494" t="s">
        <v>1137</v>
      </c>
      <c r="C494" t="str">
        <f t="shared" si="7"/>
        <v>Wiluna</v>
      </c>
      <c r="D494" t="e">
        <f>VLOOKUP(C494,'7. Regional NSW LGAs'!$B$1:$E$93,4,FALSE)</f>
        <v>#N/A</v>
      </c>
      <c r="E494" s="364">
        <v>742</v>
      </c>
      <c r="F494">
        <v>770</v>
      </c>
      <c r="H494">
        <v>30</v>
      </c>
      <c r="I494">
        <v>1</v>
      </c>
      <c r="J494">
        <v>6</v>
      </c>
      <c r="L494" t="s">
        <v>1008</v>
      </c>
      <c r="M494">
        <v>4</v>
      </c>
      <c r="N494">
        <v>1</v>
      </c>
      <c r="O494">
        <v>3</v>
      </c>
      <c r="P494">
        <v>770</v>
      </c>
      <c r="Q494">
        <v>770</v>
      </c>
      <c r="R494" s="365">
        <v>0.67789757409999996</v>
      </c>
    </row>
    <row r="495" spans="1:18" x14ac:dyDescent="0.35">
      <c r="A495">
        <v>59310</v>
      </c>
      <c r="B495" t="s">
        <v>1138</v>
      </c>
      <c r="C495" t="str">
        <f t="shared" si="7"/>
        <v>Wongan-Ballidu</v>
      </c>
      <c r="D495" t="e">
        <f>VLOOKUP(C495,'7. Regional NSW LGAs'!$B$1:$E$93,4,FALSE)</f>
        <v>#N/A</v>
      </c>
      <c r="E495" s="364">
        <v>1331</v>
      </c>
      <c r="F495">
        <v>962</v>
      </c>
      <c r="H495">
        <v>285</v>
      </c>
      <c r="I495">
        <v>6</v>
      </c>
      <c r="J495">
        <v>53</v>
      </c>
      <c r="L495" t="s">
        <v>1008</v>
      </c>
      <c r="M495">
        <v>56</v>
      </c>
      <c r="N495">
        <v>5</v>
      </c>
      <c r="O495">
        <v>41</v>
      </c>
      <c r="P495">
        <v>912</v>
      </c>
      <c r="Q495">
        <v>1026</v>
      </c>
      <c r="R495" s="365">
        <v>0</v>
      </c>
    </row>
    <row r="496" spans="1:18" x14ac:dyDescent="0.35">
      <c r="A496">
        <v>59320</v>
      </c>
      <c r="B496" t="s">
        <v>1139</v>
      </c>
      <c r="C496" t="str">
        <f t="shared" si="7"/>
        <v>Woodanilling</v>
      </c>
      <c r="D496" t="e">
        <f>VLOOKUP(C496,'7. Regional NSW LGAs'!$B$1:$E$93,4,FALSE)</f>
        <v>#N/A</v>
      </c>
      <c r="E496" s="364">
        <v>409</v>
      </c>
      <c r="F496">
        <v>1005</v>
      </c>
      <c r="H496">
        <v>424</v>
      </c>
      <c r="I496">
        <v>8</v>
      </c>
      <c r="J496">
        <v>78</v>
      </c>
      <c r="L496" t="s">
        <v>1008</v>
      </c>
      <c r="M496">
        <v>98</v>
      </c>
      <c r="N496">
        <v>8</v>
      </c>
      <c r="O496">
        <v>72</v>
      </c>
      <c r="P496">
        <v>1005</v>
      </c>
      <c r="Q496">
        <v>1005</v>
      </c>
      <c r="R496" s="365">
        <v>0</v>
      </c>
    </row>
    <row r="497" spans="1:18" x14ac:dyDescent="0.35">
      <c r="A497">
        <v>59330</v>
      </c>
      <c r="B497" t="s">
        <v>1140</v>
      </c>
      <c r="C497" t="str">
        <f t="shared" si="7"/>
        <v>Wyalkatchem</v>
      </c>
      <c r="D497" t="e">
        <f>VLOOKUP(C497,'7. Regional NSW LGAs'!$B$1:$E$93,4,FALSE)</f>
        <v>#N/A</v>
      </c>
      <c r="E497" s="364">
        <v>516</v>
      </c>
      <c r="F497">
        <v>906</v>
      </c>
      <c r="H497">
        <v>87</v>
      </c>
      <c r="I497">
        <v>2</v>
      </c>
      <c r="J497">
        <v>16</v>
      </c>
      <c r="L497" t="s">
        <v>1008</v>
      </c>
      <c r="M497">
        <v>15</v>
      </c>
      <c r="N497">
        <v>2</v>
      </c>
      <c r="O497">
        <v>11</v>
      </c>
      <c r="P497">
        <v>825</v>
      </c>
      <c r="Q497">
        <v>1024</v>
      </c>
      <c r="R497" s="365">
        <v>0</v>
      </c>
    </row>
    <row r="498" spans="1:18" x14ac:dyDescent="0.35">
      <c r="A498">
        <v>59340</v>
      </c>
      <c r="B498" t="s">
        <v>1141</v>
      </c>
      <c r="C498" t="str">
        <f t="shared" si="7"/>
        <v>Wyndham-East</v>
      </c>
      <c r="D498" t="e">
        <f>VLOOKUP(C498,'7. Regional NSW LGAs'!$B$1:$E$93,4,FALSE)</f>
        <v>#N/A</v>
      </c>
      <c r="E498" s="364">
        <v>7148</v>
      </c>
      <c r="F498">
        <v>941</v>
      </c>
      <c r="H498">
        <v>196</v>
      </c>
      <c r="I498">
        <v>4</v>
      </c>
      <c r="J498">
        <v>36</v>
      </c>
      <c r="L498" t="s">
        <v>1008</v>
      </c>
      <c r="M498">
        <v>34</v>
      </c>
      <c r="N498">
        <v>3</v>
      </c>
      <c r="O498">
        <v>25</v>
      </c>
      <c r="P498">
        <v>660</v>
      </c>
      <c r="Q498">
        <v>1082</v>
      </c>
      <c r="R498" s="365">
        <v>2.8679350900000001E-2</v>
      </c>
    </row>
    <row r="499" spans="1:18" x14ac:dyDescent="0.35">
      <c r="A499">
        <v>59350</v>
      </c>
      <c r="B499" t="s">
        <v>1142</v>
      </c>
      <c r="C499" t="str">
        <f t="shared" si="7"/>
        <v>Yalgoo</v>
      </c>
      <c r="D499" t="e">
        <f>VLOOKUP(C499,'7. Regional NSW LGAs'!$B$1:$E$93,4,FALSE)</f>
        <v>#N/A</v>
      </c>
      <c r="E499" s="364">
        <v>337</v>
      </c>
      <c r="F499">
        <v>926</v>
      </c>
      <c r="H499">
        <v>133</v>
      </c>
      <c r="I499">
        <v>3</v>
      </c>
      <c r="J499">
        <v>25</v>
      </c>
      <c r="L499" t="s">
        <v>1008</v>
      </c>
      <c r="M499">
        <v>20</v>
      </c>
      <c r="N499">
        <v>2</v>
      </c>
      <c r="O499">
        <v>15</v>
      </c>
      <c r="P499">
        <v>926</v>
      </c>
      <c r="Q499">
        <v>926</v>
      </c>
      <c r="R499" s="365">
        <v>0</v>
      </c>
    </row>
    <row r="500" spans="1:18" x14ac:dyDescent="0.35">
      <c r="A500">
        <v>59360</v>
      </c>
      <c r="B500" t="s">
        <v>1143</v>
      </c>
      <c r="C500" t="str">
        <f t="shared" si="7"/>
        <v>Yilgarn</v>
      </c>
      <c r="D500" t="e">
        <f>VLOOKUP(C500,'7. Regional NSW LGAs'!$B$1:$E$93,4,FALSE)</f>
        <v>#N/A</v>
      </c>
      <c r="E500" s="364">
        <v>1202</v>
      </c>
      <c r="F500">
        <v>934</v>
      </c>
      <c r="H500">
        <v>161</v>
      </c>
      <c r="I500">
        <v>3</v>
      </c>
      <c r="J500">
        <v>30</v>
      </c>
      <c r="L500" t="s">
        <v>1008</v>
      </c>
      <c r="M500">
        <v>26</v>
      </c>
      <c r="N500">
        <v>2</v>
      </c>
      <c r="O500">
        <v>19</v>
      </c>
      <c r="P500">
        <v>869</v>
      </c>
      <c r="Q500">
        <v>1035</v>
      </c>
      <c r="R500" s="365">
        <v>0.15890183029999999</v>
      </c>
    </row>
    <row r="501" spans="1:18" x14ac:dyDescent="0.35">
      <c r="A501">
        <v>59370</v>
      </c>
      <c r="B501" t="s">
        <v>1144</v>
      </c>
      <c r="C501" t="str">
        <f t="shared" si="7"/>
        <v>York</v>
      </c>
      <c r="D501" t="e">
        <f>VLOOKUP(C501,'7. Regional NSW LGAs'!$B$1:$E$93,4,FALSE)</f>
        <v>#N/A</v>
      </c>
      <c r="E501" s="364">
        <v>3606</v>
      </c>
      <c r="F501">
        <v>952</v>
      </c>
      <c r="H501">
        <v>245</v>
      </c>
      <c r="I501">
        <v>5</v>
      </c>
      <c r="J501">
        <v>45</v>
      </c>
      <c r="L501" t="s">
        <v>1008</v>
      </c>
      <c r="M501">
        <v>46</v>
      </c>
      <c r="N501">
        <v>4</v>
      </c>
      <c r="O501">
        <v>34</v>
      </c>
      <c r="P501">
        <v>899</v>
      </c>
      <c r="Q501">
        <v>1045</v>
      </c>
      <c r="R501" s="365">
        <v>0</v>
      </c>
    </row>
    <row r="502" spans="1:18" x14ac:dyDescent="0.35">
      <c r="A502">
        <v>60210</v>
      </c>
      <c r="B502" t="s">
        <v>1145</v>
      </c>
      <c r="C502" t="str">
        <f t="shared" si="7"/>
        <v>Break</v>
      </c>
      <c r="D502" t="e">
        <f>VLOOKUP(C502,'7. Regional NSW LGAs'!$B$1:$E$93,4,FALSE)</f>
        <v>#N/A</v>
      </c>
      <c r="E502" s="364">
        <v>6104</v>
      </c>
      <c r="F502">
        <v>879</v>
      </c>
      <c r="H502">
        <v>55</v>
      </c>
      <c r="I502">
        <v>2</v>
      </c>
      <c r="J502">
        <v>11</v>
      </c>
      <c r="L502" t="s">
        <v>1146</v>
      </c>
      <c r="M502">
        <v>5</v>
      </c>
      <c r="N502">
        <v>2</v>
      </c>
      <c r="O502">
        <v>17</v>
      </c>
      <c r="P502">
        <v>782</v>
      </c>
      <c r="Q502">
        <v>972</v>
      </c>
      <c r="R502" s="365">
        <v>0</v>
      </c>
    </row>
    <row r="503" spans="1:18" x14ac:dyDescent="0.35">
      <c r="A503">
        <v>60410</v>
      </c>
      <c r="B503" t="s">
        <v>1147</v>
      </c>
      <c r="C503" t="str">
        <f t="shared" si="7"/>
        <v>Brighton</v>
      </c>
      <c r="D503" t="e">
        <f>VLOOKUP(C503,'7. Regional NSW LGAs'!$B$1:$E$93,4,FALSE)</f>
        <v>#N/A</v>
      </c>
      <c r="E503" s="364">
        <v>16512</v>
      </c>
      <c r="F503">
        <v>854</v>
      </c>
      <c r="H503">
        <v>39</v>
      </c>
      <c r="I503">
        <v>1</v>
      </c>
      <c r="J503">
        <v>8</v>
      </c>
      <c r="L503" t="s">
        <v>1146</v>
      </c>
      <c r="M503">
        <v>2</v>
      </c>
      <c r="N503">
        <v>1</v>
      </c>
      <c r="O503">
        <v>7</v>
      </c>
      <c r="P503">
        <v>605</v>
      </c>
      <c r="Q503">
        <v>1039</v>
      </c>
      <c r="R503" s="365">
        <v>0</v>
      </c>
    </row>
    <row r="504" spans="1:18" x14ac:dyDescent="0.35">
      <c r="A504">
        <v>60610</v>
      </c>
      <c r="B504" t="s">
        <v>1148</v>
      </c>
      <c r="C504" t="str">
        <f t="shared" si="7"/>
        <v>Burnie</v>
      </c>
      <c r="D504" t="e">
        <f>VLOOKUP(C504,'7. Regional NSW LGAs'!$B$1:$E$93,4,FALSE)</f>
        <v>#N/A</v>
      </c>
      <c r="E504" s="364">
        <v>18895</v>
      </c>
      <c r="F504">
        <v>896</v>
      </c>
      <c r="H504">
        <v>67</v>
      </c>
      <c r="I504">
        <v>2</v>
      </c>
      <c r="J504">
        <v>13</v>
      </c>
      <c r="L504" t="s">
        <v>1146</v>
      </c>
      <c r="M504">
        <v>9</v>
      </c>
      <c r="N504">
        <v>4</v>
      </c>
      <c r="O504">
        <v>31</v>
      </c>
      <c r="P504">
        <v>615</v>
      </c>
      <c r="Q504">
        <v>1099</v>
      </c>
      <c r="R504" s="365">
        <v>1.18549881E-2</v>
      </c>
    </row>
    <row r="505" spans="1:18" x14ac:dyDescent="0.35">
      <c r="A505">
        <v>60810</v>
      </c>
      <c r="B505" t="s">
        <v>1149</v>
      </c>
      <c r="C505" t="str">
        <f t="shared" si="7"/>
        <v>Central</v>
      </c>
      <c r="D505" t="str">
        <f>VLOOKUP(C505,'7. Regional NSW LGAs'!$B$1:$E$93,4,FALSE)</f>
        <v>Central Darling Shire Council</v>
      </c>
      <c r="E505" s="364">
        <v>21362</v>
      </c>
      <c r="F505">
        <v>928</v>
      </c>
      <c r="H505">
        <v>138</v>
      </c>
      <c r="I505">
        <v>3</v>
      </c>
      <c r="J505">
        <v>26</v>
      </c>
      <c r="L505" t="s">
        <v>1146</v>
      </c>
      <c r="M505">
        <v>18</v>
      </c>
      <c r="N505">
        <v>7</v>
      </c>
      <c r="O505">
        <v>61</v>
      </c>
      <c r="P505">
        <v>682</v>
      </c>
      <c r="Q505">
        <v>1039</v>
      </c>
      <c r="R505" s="365">
        <v>1.7320476E-3</v>
      </c>
    </row>
    <row r="506" spans="1:18" x14ac:dyDescent="0.35">
      <c r="A506">
        <v>61010</v>
      </c>
      <c r="B506" t="s">
        <v>1150</v>
      </c>
      <c r="C506" t="str">
        <f t="shared" si="7"/>
        <v>Central</v>
      </c>
      <c r="D506" t="str">
        <f>VLOOKUP(C506,'7. Regional NSW LGAs'!$B$1:$E$93,4,FALSE)</f>
        <v>Central Darling Shire Council</v>
      </c>
      <c r="E506" s="364">
        <v>2141</v>
      </c>
      <c r="F506">
        <v>883</v>
      </c>
      <c r="H506">
        <v>57</v>
      </c>
      <c r="I506">
        <v>2</v>
      </c>
      <c r="J506">
        <v>11</v>
      </c>
      <c r="L506" t="s">
        <v>1146</v>
      </c>
      <c r="M506">
        <v>6</v>
      </c>
      <c r="N506">
        <v>3</v>
      </c>
      <c r="O506">
        <v>21</v>
      </c>
      <c r="P506">
        <v>771</v>
      </c>
      <c r="Q506">
        <v>915</v>
      </c>
      <c r="R506" s="365">
        <v>0</v>
      </c>
    </row>
    <row r="507" spans="1:18" x14ac:dyDescent="0.35">
      <c r="A507">
        <v>61210</v>
      </c>
      <c r="B507" t="s">
        <v>1151</v>
      </c>
      <c r="C507" t="str">
        <f t="shared" si="7"/>
        <v>Circular</v>
      </c>
      <c r="D507" t="e">
        <f>VLOOKUP(C507,'7. Regional NSW LGAs'!$B$1:$E$93,4,FALSE)</f>
        <v>#N/A</v>
      </c>
      <c r="E507" s="364">
        <v>7926</v>
      </c>
      <c r="F507">
        <v>915</v>
      </c>
      <c r="H507">
        <v>110</v>
      </c>
      <c r="I507">
        <v>3</v>
      </c>
      <c r="J507">
        <v>21</v>
      </c>
      <c r="L507" t="s">
        <v>1146</v>
      </c>
      <c r="M507">
        <v>14</v>
      </c>
      <c r="N507">
        <v>5</v>
      </c>
      <c r="O507">
        <v>47</v>
      </c>
      <c r="P507">
        <v>728</v>
      </c>
      <c r="Q507">
        <v>1005</v>
      </c>
      <c r="R507" s="365">
        <v>1.2616705000000001E-3</v>
      </c>
    </row>
    <row r="508" spans="1:18" x14ac:dyDescent="0.35">
      <c r="A508">
        <v>61410</v>
      </c>
      <c r="B508" t="s">
        <v>1152</v>
      </c>
      <c r="C508" t="str">
        <f t="shared" si="7"/>
        <v>Clarence</v>
      </c>
      <c r="D508" t="str">
        <f>VLOOKUP(C508,'7. Regional NSW LGAs'!$B$1:$E$93,4,FALSE)</f>
        <v>Clarence Valley Council</v>
      </c>
      <c r="E508" s="364">
        <v>54819</v>
      </c>
      <c r="F508">
        <v>983</v>
      </c>
      <c r="H508">
        <v>368</v>
      </c>
      <c r="I508">
        <v>7</v>
      </c>
      <c r="J508">
        <v>68</v>
      </c>
      <c r="L508" t="s">
        <v>1146</v>
      </c>
      <c r="M508">
        <v>27</v>
      </c>
      <c r="N508">
        <v>10</v>
      </c>
      <c r="O508">
        <v>91</v>
      </c>
      <c r="P508">
        <v>650</v>
      </c>
      <c r="Q508">
        <v>1131</v>
      </c>
      <c r="R508" s="365">
        <v>1.07079662E-2</v>
      </c>
    </row>
    <row r="509" spans="1:18" x14ac:dyDescent="0.35">
      <c r="A509">
        <v>61510</v>
      </c>
      <c r="B509" t="s">
        <v>1153</v>
      </c>
      <c r="C509" t="str">
        <f t="shared" si="7"/>
        <v>Derwent</v>
      </c>
      <c r="D509" t="e">
        <f>VLOOKUP(C509,'7. Regional NSW LGAs'!$B$1:$E$93,4,FALSE)</f>
        <v>#N/A</v>
      </c>
      <c r="E509" s="364">
        <v>10021</v>
      </c>
      <c r="F509">
        <v>872</v>
      </c>
      <c r="H509">
        <v>48</v>
      </c>
      <c r="I509">
        <v>1</v>
      </c>
      <c r="J509">
        <v>9</v>
      </c>
      <c r="L509" t="s">
        <v>1146</v>
      </c>
      <c r="M509">
        <v>4</v>
      </c>
      <c r="N509">
        <v>2</v>
      </c>
      <c r="O509">
        <v>14</v>
      </c>
      <c r="P509">
        <v>693</v>
      </c>
      <c r="Q509">
        <v>997</v>
      </c>
      <c r="R509" s="365">
        <v>1.4968566E-3</v>
      </c>
    </row>
    <row r="510" spans="1:18" x14ac:dyDescent="0.35">
      <c r="A510">
        <v>61610</v>
      </c>
      <c r="B510" t="s">
        <v>1154</v>
      </c>
      <c r="C510" t="str">
        <f t="shared" si="7"/>
        <v>Devonport</v>
      </c>
      <c r="D510" t="e">
        <f>VLOOKUP(C510,'7. Regional NSW LGAs'!$B$1:$E$93,4,FALSE)</f>
        <v>#N/A</v>
      </c>
      <c r="E510" s="364">
        <v>24696</v>
      </c>
      <c r="F510">
        <v>886</v>
      </c>
      <c r="H510">
        <v>61</v>
      </c>
      <c r="I510">
        <v>2</v>
      </c>
      <c r="J510">
        <v>12</v>
      </c>
      <c r="L510" t="s">
        <v>1146</v>
      </c>
      <c r="M510">
        <v>7</v>
      </c>
      <c r="N510">
        <v>3</v>
      </c>
      <c r="O510">
        <v>24</v>
      </c>
      <c r="P510">
        <v>623</v>
      </c>
      <c r="Q510">
        <v>1071</v>
      </c>
      <c r="R510" s="365">
        <v>0</v>
      </c>
    </row>
    <row r="511" spans="1:18" x14ac:dyDescent="0.35">
      <c r="A511">
        <v>61810</v>
      </c>
      <c r="B511" t="s">
        <v>1155</v>
      </c>
      <c r="C511" t="str">
        <f t="shared" si="7"/>
        <v>Dorset</v>
      </c>
      <c r="D511" t="e">
        <f>VLOOKUP(C511,'7. Regional NSW LGAs'!$B$1:$E$93,4,FALSE)</f>
        <v>#N/A</v>
      </c>
      <c r="E511" s="364">
        <v>6617</v>
      </c>
      <c r="F511">
        <v>897</v>
      </c>
      <c r="H511">
        <v>70</v>
      </c>
      <c r="I511">
        <v>2</v>
      </c>
      <c r="J511">
        <v>13</v>
      </c>
      <c r="L511" t="s">
        <v>1146</v>
      </c>
      <c r="M511">
        <v>10</v>
      </c>
      <c r="N511">
        <v>4</v>
      </c>
      <c r="O511">
        <v>34</v>
      </c>
      <c r="P511">
        <v>784</v>
      </c>
      <c r="Q511">
        <v>989</v>
      </c>
      <c r="R511" s="365">
        <v>0</v>
      </c>
    </row>
    <row r="512" spans="1:18" x14ac:dyDescent="0.35">
      <c r="A512">
        <v>62010</v>
      </c>
      <c r="B512" t="s">
        <v>1156</v>
      </c>
      <c r="C512" t="str">
        <f t="shared" si="7"/>
        <v>Flinders</v>
      </c>
      <c r="D512" t="e">
        <f>VLOOKUP(C512,'7. Regional NSW LGAs'!$B$1:$E$93,4,FALSE)</f>
        <v>#N/A</v>
      </c>
      <c r="E512" s="364">
        <v>906</v>
      </c>
      <c r="F512">
        <v>961</v>
      </c>
      <c r="H512">
        <v>284</v>
      </c>
      <c r="I512">
        <v>6</v>
      </c>
      <c r="J512">
        <v>53</v>
      </c>
      <c r="L512" t="s">
        <v>1146</v>
      </c>
      <c r="M512">
        <v>24</v>
      </c>
      <c r="N512">
        <v>9</v>
      </c>
      <c r="O512">
        <v>81</v>
      </c>
      <c r="P512">
        <v>722</v>
      </c>
      <c r="Q512">
        <v>989</v>
      </c>
      <c r="R512" s="365">
        <v>1.3245033099999999E-2</v>
      </c>
    </row>
    <row r="513" spans="1:18" x14ac:dyDescent="0.35">
      <c r="A513">
        <v>62210</v>
      </c>
      <c r="B513" t="s">
        <v>1157</v>
      </c>
      <c r="C513" t="str">
        <f t="shared" si="7"/>
        <v>George</v>
      </c>
      <c r="D513" t="e">
        <f>VLOOKUP(C513,'7. Regional NSW LGAs'!$B$1:$E$93,4,FALSE)</f>
        <v>#N/A</v>
      </c>
      <c r="E513" s="364">
        <v>6764</v>
      </c>
      <c r="F513">
        <v>848</v>
      </c>
      <c r="H513">
        <v>37</v>
      </c>
      <c r="I513">
        <v>1</v>
      </c>
      <c r="J513">
        <v>7</v>
      </c>
      <c r="L513" t="s">
        <v>1146</v>
      </c>
      <c r="M513">
        <v>1</v>
      </c>
      <c r="N513">
        <v>1</v>
      </c>
      <c r="O513">
        <v>4</v>
      </c>
      <c r="P513">
        <v>694</v>
      </c>
      <c r="Q513">
        <v>1002</v>
      </c>
      <c r="R513" s="365">
        <v>0</v>
      </c>
    </row>
    <row r="514" spans="1:18" x14ac:dyDescent="0.35">
      <c r="A514">
        <v>62410</v>
      </c>
      <c r="B514" t="s">
        <v>1158</v>
      </c>
      <c r="C514" t="str">
        <f t="shared" si="7"/>
        <v>Glamorgan/Spring</v>
      </c>
      <c r="D514" t="e">
        <f>VLOOKUP(C514,'7. Regional NSW LGAs'!$B$1:$E$93,4,FALSE)</f>
        <v>#N/A</v>
      </c>
      <c r="E514" s="364">
        <v>4400</v>
      </c>
      <c r="F514">
        <v>920</v>
      </c>
      <c r="H514">
        <v>120</v>
      </c>
      <c r="I514">
        <v>3</v>
      </c>
      <c r="J514">
        <v>23</v>
      </c>
      <c r="L514" t="s">
        <v>1146</v>
      </c>
      <c r="M514">
        <v>16</v>
      </c>
      <c r="N514">
        <v>6</v>
      </c>
      <c r="O514">
        <v>54</v>
      </c>
      <c r="P514">
        <v>774</v>
      </c>
      <c r="Q514">
        <v>1001</v>
      </c>
      <c r="R514" s="365">
        <v>0</v>
      </c>
    </row>
    <row r="515" spans="1:18" x14ac:dyDescent="0.35">
      <c r="A515">
        <v>62610</v>
      </c>
      <c r="B515" t="s">
        <v>1159</v>
      </c>
      <c r="C515" t="str">
        <f t="shared" si="7"/>
        <v>Glenorchy</v>
      </c>
      <c r="D515" t="e">
        <f>VLOOKUP(C515,'7. Regional NSW LGAs'!$B$1:$E$93,4,FALSE)</f>
        <v>#N/A</v>
      </c>
      <c r="E515" s="364">
        <v>46253</v>
      </c>
      <c r="F515">
        <v>890</v>
      </c>
      <c r="H515">
        <v>64</v>
      </c>
      <c r="I515">
        <v>2</v>
      </c>
      <c r="J515">
        <v>12</v>
      </c>
      <c r="L515" t="s">
        <v>1146</v>
      </c>
      <c r="M515">
        <v>8</v>
      </c>
      <c r="N515">
        <v>3</v>
      </c>
      <c r="O515">
        <v>27</v>
      </c>
      <c r="P515">
        <v>720</v>
      </c>
      <c r="Q515">
        <v>1027</v>
      </c>
      <c r="R515" s="365">
        <v>1.0377705000000001E-3</v>
      </c>
    </row>
    <row r="516" spans="1:18" x14ac:dyDescent="0.35">
      <c r="A516">
        <v>62810</v>
      </c>
      <c r="B516" t="s">
        <v>1160</v>
      </c>
      <c r="C516" t="str">
        <f t="shared" si="7"/>
        <v>Hobart</v>
      </c>
      <c r="D516" t="e">
        <f>VLOOKUP(C516,'7. Regional NSW LGAs'!$B$1:$E$93,4,FALSE)</f>
        <v>#N/A</v>
      </c>
      <c r="E516" s="364">
        <v>50439</v>
      </c>
      <c r="F516">
        <v>1054</v>
      </c>
      <c r="H516">
        <v>485</v>
      </c>
      <c r="I516">
        <v>9</v>
      </c>
      <c r="J516">
        <v>89</v>
      </c>
      <c r="L516" t="s">
        <v>1146</v>
      </c>
      <c r="M516">
        <v>29</v>
      </c>
      <c r="N516">
        <v>10</v>
      </c>
      <c r="O516">
        <v>97</v>
      </c>
      <c r="P516">
        <v>897</v>
      </c>
      <c r="Q516">
        <v>1149</v>
      </c>
      <c r="R516" s="365">
        <v>9.1397530000000005E-3</v>
      </c>
    </row>
    <row r="517" spans="1:18" x14ac:dyDescent="0.35">
      <c r="A517">
        <v>63010</v>
      </c>
      <c r="B517" t="s">
        <v>1161</v>
      </c>
      <c r="C517" t="str">
        <f t="shared" si="7"/>
        <v>Huon</v>
      </c>
      <c r="D517" t="e">
        <f>VLOOKUP(C517,'7. Regional NSW LGAs'!$B$1:$E$93,4,FALSE)</f>
        <v>#N/A</v>
      </c>
      <c r="E517" s="364">
        <v>16199</v>
      </c>
      <c r="F517">
        <v>943</v>
      </c>
      <c r="H517">
        <v>206</v>
      </c>
      <c r="I517">
        <v>4</v>
      </c>
      <c r="J517">
        <v>38</v>
      </c>
      <c r="L517" t="s">
        <v>1146</v>
      </c>
      <c r="M517">
        <v>22</v>
      </c>
      <c r="N517">
        <v>8</v>
      </c>
      <c r="O517">
        <v>74</v>
      </c>
      <c r="P517">
        <v>822</v>
      </c>
      <c r="Q517">
        <v>1072</v>
      </c>
      <c r="R517" s="365">
        <v>0</v>
      </c>
    </row>
    <row r="518" spans="1:18" x14ac:dyDescent="0.35">
      <c r="A518">
        <v>63210</v>
      </c>
      <c r="B518" t="s">
        <v>1162</v>
      </c>
      <c r="C518" t="str">
        <f t="shared" si="7"/>
        <v>Kentish</v>
      </c>
      <c r="D518" t="e">
        <f>VLOOKUP(C518,'7. Regional NSW LGAs'!$B$1:$E$93,4,FALSE)</f>
        <v>#N/A</v>
      </c>
      <c r="E518" s="364">
        <v>6128</v>
      </c>
      <c r="F518">
        <v>918</v>
      </c>
      <c r="H518">
        <v>114</v>
      </c>
      <c r="I518">
        <v>3</v>
      </c>
      <c r="J518">
        <v>21</v>
      </c>
      <c r="L518" t="s">
        <v>1146</v>
      </c>
      <c r="M518">
        <v>15</v>
      </c>
      <c r="N518">
        <v>6</v>
      </c>
      <c r="O518">
        <v>51</v>
      </c>
      <c r="P518">
        <v>790</v>
      </c>
      <c r="Q518">
        <v>1012</v>
      </c>
      <c r="R518" s="365">
        <v>1.4686683999999999E-3</v>
      </c>
    </row>
    <row r="519" spans="1:18" x14ac:dyDescent="0.35">
      <c r="A519">
        <v>63410</v>
      </c>
      <c r="B519" t="s">
        <v>1163</v>
      </c>
      <c r="C519" t="str">
        <f t="shared" si="7"/>
        <v>King</v>
      </c>
      <c r="D519" t="e">
        <f>VLOOKUP(C519,'7. Regional NSW LGAs'!$B$1:$E$93,4,FALSE)</f>
        <v>#N/A</v>
      </c>
      <c r="E519" s="364">
        <v>1585</v>
      </c>
      <c r="F519">
        <v>964</v>
      </c>
      <c r="H519">
        <v>291</v>
      </c>
      <c r="I519">
        <v>6</v>
      </c>
      <c r="J519">
        <v>54</v>
      </c>
      <c r="L519" t="s">
        <v>1146</v>
      </c>
      <c r="M519">
        <v>25</v>
      </c>
      <c r="N519">
        <v>9</v>
      </c>
      <c r="O519">
        <v>84</v>
      </c>
      <c r="P519">
        <v>916</v>
      </c>
      <c r="Q519">
        <v>993</v>
      </c>
      <c r="R519" s="365">
        <v>0</v>
      </c>
    </row>
    <row r="520" spans="1:18" x14ac:dyDescent="0.35">
      <c r="A520">
        <v>63610</v>
      </c>
      <c r="B520" t="s">
        <v>1164</v>
      </c>
      <c r="C520" t="str">
        <f t="shared" ref="C520:C550" si="8">LEFT(B520,FIND(" ",B520)-1)</f>
        <v>Kingborough</v>
      </c>
      <c r="D520" t="e">
        <f>VLOOKUP(C520,'7. Regional NSW LGAs'!$B$1:$E$93,4,FALSE)</f>
        <v>#N/A</v>
      </c>
      <c r="E520" s="364">
        <v>35853</v>
      </c>
      <c r="F520">
        <v>1021</v>
      </c>
      <c r="H520">
        <v>450</v>
      </c>
      <c r="I520">
        <v>9</v>
      </c>
      <c r="J520">
        <v>83</v>
      </c>
      <c r="L520" t="s">
        <v>1146</v>
      </c>
      <c r="M520">
        <v>28</v>
      </c>
      <c r="N520">
        <v>10</v>
      </c>
      <c r="O520">
        <v>94</v>
      </c>
      <c r="P520">
        <v>818</v>
      </c>
      <c r="Q520">
        <v>1120</v>
      </c>
      <c r="R520" s="365">
        <v>8.3675000000000001E-5</v>
      </c>
    </row>
    <row r="521" spans="1:18" x14ac:dyDescent="0.35">
      <c r="A521">
        <v>63810</v>
      </c>
      <c r="B521" t="s">
        <v>1165</v>
      </c>
      <c r="C521" t="str">
        <f t="shared" si="8"/>
        <v>Latrobe</v>
      </c>
      <c r="D521" t="e">
        <f>VLOOKUP(C521,'7. Regional NSW LGAs'!$B$1:$E$93,4,FALSE)</f>
        <v>#N/A</v>
      </c>
      <c r="E521" s="364">
        <v>10699</v>
      </c>
      <c r="F521">
        <v>939</v>
      </c>
      <c r="H521">
        <v>190</v>
      </c>
      <c r="I521">
        <v>4</v>
      </c>
      <c r="J521">
        <v>35</v>
      </c>
      <c r="L521" t="s">
        <v>1146</v>
      </c>
      <c r="M521">
        <v>21</v>
      </c>
      <c r="N521">
        <v>8</v>
      </c>
      <c r="O521">
        <v>71</v>
      </c>
      <c r="P521">
        <v>819</v>
      </c>
      <c r="Q521">
        <v>1021</v>
      </c>
      <c r="R521" s="365">
        <v>0</v>
      </c>
    </row>
    <row r="522" spans="1:18" x14ac:dyDescent="0.35">
      <c r="A522">
        <v>64010</v>
      </c>
      <c r="B522" t="s">
        <v>1166</v>
      </c>
      <c r="C522" t="str">
        <f t="shared" si="8"/>
        <v>Launceston</v>
      </c>
      <c r="D522" t="e">
        <f>VLOOKUP(C522,'7. Regional NSW LGAs'!$B$1:$E$93,4,FALSE)</f>
        <v>#N/A</v>
      </c>
      <c r="E522" s="364">
        <v>65274</v>
      </c>
      <c r="F522">
        <v>926</v>
      </c>
      <c r="H522">
        <v>130</v>
      </c>
      <c r="I522">
        <v>3</v>
      </c>
      <c r="J522">
        <v>24</v>
      </c>
      <c r="L522" t="s">
        <v>1146</v>
      </c>
      <c r="M522">
        <v>17</v>
      </c>
      <c r="N522">
        <v>6</v>
      </c>
      <c r="O522">
        <v>57</v>
      </c>
      <c r="P522">
        <v>607</v>
      </c>
      <c r="Q522">
        <v>1123</v>
      </c>
      <c r="R522" s="365">
        <v>1.11376658E-2</v>
      </c>
    </row>
    <row r="523" spans="1:18" x14ac:dyDescent="0.35">
      <c r="A523">
        <v>64210</v>
      </c>
      <c r="B523" t="s">
        <v>1167</v>
      </c>
      <c r="C523" t="str">
        <f t="shared" si="8"/>
        <v>Meander</v>
      </c>
      <c r="D523" t="e">
        <f>VLOOKUP(C523,'7. Regional NSW LGAs'!$B$1:$E$93,4,FALSE)</f>
        <v>#N/A</v>
      </c>
      <c r="E523" s="364">
        <v>19282</v>
      </c>
      <c r="F523">
        <v>951</v>
      </c>
      <c r="H523">
        <v>241</v>
      </c>
      <c r="I523">
        <v>5</v>
      </c>
      <c r="J523">
        <v>45</v>
      </c>
      <c r="L523" t="s">
        <v>1146</v>
      </c>
      <c r="M523">
        <v>23</v>
      </c>
      <c r="N523">
        <v>8</v>
      </c>
      <c r="O523">
        <v>77</v>
      </c>
      <c r="P523">
        <v>813</v>
      </c>
      <c r="Q523">
        <v>1054</v>
      </c>
      <c r="R523" s="365">
        <v>2.0744740000000001E-4</v>
      </c>
    </row>
    <row r="524" spans="1:18" x14ac:dyDescent="0.35">
      <c r="A524">
        <v>64610</v>
      </c>
      <c r="B524" t="s">
        <v>1168</v>
      </c>
      <c r="C524" t="str">
        <f t="shared" si="8"/>
        <v>Northern</v>
      </c>
      <c r="D524" t="e">
        <f>VLOOKUP(C524,'7. Regional NSW LGAs'!$B$1:$E$93,4,FALSE)</f>
        <v>#N/A</v>
      </c>
      <c r="E524" s="364">
        <v>12822</v>
      </c>
      <c r="F524">
        <v>933</v>
      </c>
      <c r="H524">
        <v>159</v>
      </c>
      <c r="I524">
        <v>3</v>
      </c>
      <c r="J524">
        <v>30</v>
      </c>
      <c r="L524" t="s">
        <v>1146</v>
      </c>
      <c r="M524">
        <v>19</v>
      </c>
      <c r="N524">
        <v>7</v>
      </c>
      <c r="O524">
        <v>64</v>
      </c>
      <c r="P524">
        <v>753</v>
      </c>
      <c r="Q524">
        <v>1075</v>
      </c>
      <c r="R524" s="365">
        <v>0</v>
      </c>
    </row>
    <row r="525" spans="1:18" x14ac:dyDescent="0.35">
      <c r="A525">
        <v>64810</v>
      </c>
      <c r="B525" t="s">
        <v>1169</v>
      </c>
      <c r="C525" t="str">
        <f t="shared" si="8"/>
        <v>Sorell</v>
      </c>
      <c r="D525" t="e">
        <f>VLOOKUP(C525,'7. Regional NSW LGAs'!$B$1:$E$93,4,FALSE)</f>
        <v>#N/A</v>
      </c>
      <c r="E525" s="364">
        <v>14414</v>
      </c>
      <c r="F525">
        <v>934</v>
      </c>
      <c r="H525">
        <v>162</v>
      </c>
      <c r="I525">
        <v>3</v>
      </c>
      <c r="J525">
        <v>30</v>
      </c>
      <c r="L525" t="s">
        <v>1146</v>
      </c>
      <c r="M525">
        <v>20</v>
      </c>
      <c r="N525">
        <v>7</v>
      </c>
      <c r="O525">
        <v>67</v>
      </c>
      <c r="P525">
        <v>808</v>
      </c>
      <c r="Q525">
        <v>1015</v>
      </c>
      <c r="R525" s="365">
        <v>0</v>
      </c>
    </row>
    <row r="526" spans="1:18" x14ac:dyDescent="0.35">
      <c r="A526">
        <v>65010</v>
      </c>
      <c r="B526" t="s">
        <v>1170</v>
      </c>
      <c r="C526" t="str">
        <f t="shared" si="8"/>
        <v>Southern</v>
      </c>
      <c r="D526" t="e">
        <f>VLOOKUP(C526,'7. Regional NSW LGAs'!$B$1:$E$93,4,FALSE)</f>
        <v>#N/A</v>
      </c>
      <c r="E526" s="364">
        <v>6043</v>
      </c>
      <c r="F526">
        <v>907</v>
      </c>
      <c r="H526">
        <v>92</v>
      </c>
      <c r="I526">
        <v>2</v>
      </c>
      <c r="J526">
        <v>17</v>
      </c>
      <c r="L526" t="s">
        <v>1146</v>
      </c>
      <c r="M526">
        <v>13</v>
      </c>
      <c r="N526">
        <v>5</v>
      </c>
      <c r="O526">
        <v>44</v>
      </c>
      <c r="P526">
        <v>807</v>
      </c>
      <c r="Q526">
        <v>975</v>
      </c>
      <c r="R526" s="365">
        <v>0</v>
      </c>
    </row>
    <row r="527" spans="1:18" x14ac:dyDescent="0.35">
      <c r="A527">
        <v>65210</v>
      </c>
      <c r="B527" t="s">
        <v>1171</v>
      </c>
      <c r="C527" t="str">
        <f t="shared" si="8"/>
        <v>Tasman</v>
      </c>
      <c r="D527" t="e">
        <f>VLOOKUP(C527,'7. Regional NSW LGAs'!$B$1:$E$93,4,FALSE)</f>
        <v>#N/A</v>
      </c>
      <c r="E527" s="364">
        <v>2372</v>
      </c>
      <c r="F527">
        <v>907</v>
      </c>
      <c r="H527">
        <v>91</v>
      </c>
      <c r="I527">
        <v>2</v>
      </c>
      <c r="J527">
        <v>17</v>
      </c>
      <c r="L527" t="s">
        <v>1146</v>
      </c>
      <c r="M527">
        <v>12</v>
      </c>
      <c r="N527">
        <v>5</v>
      </c>
      <c r="O527">
        <v>41</v>
      </c>
      <c r="P527">
        <v>841</v>
      </c>
      <c r="Q527">
        <v>978</v>
      </c>
      <c r="R527" s="365">
        <v>6.3237774000000002E-3</v>
      </c>
    </row>
    <row r="528" spans="1:18" x14ac:dyDescent="0.35">
      <c r="A528">
        <v>65410</v>
      </c>
      <c r="B528" t="s">
        <v>1172</v>
      </c>
      <c r="C528" t="str">
        <f t="shared" si="8"/>
        <v>Waratah/Wynyard</v>
      </c>
      <c r="D528" t="e">
        <f>VLOOKUP(C528,'7. Regional NSW LGAs'!$B$1:$E$93,4,FALSE)</f>
        <v>#N/A</v>
      </c>
      <c r="E528" s="364">
        <v>13578</v>
      </c>
      <c r="F528">
        <v>906</v>
      </c>
      <c r="H528">
        <v>89</v>
      </c>
      <c r="I528">
        <v>2</v>
      </c>
      <c r="J528">
        <v>17</v>
      </c>
      <c r="L528" t="s">
        <v>1146</v>
      </c>
      <c r="M528">
        <v>11</v>
      </c>
      <c r="N528">
        <v>4</v>
      </c>
      <c r="O528">
        <v>37</v>
      </c>
      <c r="P528">
        <v>767</v>
      </c>
      <c r="Q528">
        <v>1024</v>
      </c>
      <c r="R528" s="365">
        <v>0</v>
      </c>
    </row>
    <row r="529" spans="1:18" x14ac:dyDescent="0.35">
      <c r="A529">
        <v>65610</v>
      </c>
      <c r="B529" t="s">
        <v>1173</v>
      </c>
      <c r="C529" t="str">
        <f t="shared" si="8"/>
        <v>West</v>
      </c>
      <c r="D529" t="e">
        <f>VLOOKUP(C529,'7. Regional NSW LGAs'!$B$1:$E$93,4,FALSE)</f>
        <v>#N/A</v>
      </c>
      <c r="E529" s="364">
        <v>4149</v>
      </c>
      <c r="F529">
        <v>859</v>
      </c>
      <c r="H529">
        <v>42</v>
      </c>
      <c r="I529">
        <v>1</v>
      </c>
      <c r="J529">
        <v>8</v>
      </c>
      <c r="L529" t="s">
        <v>1146</v>
      </c>
      <c r="M529">
        <v>3</v>
      </c>
      <c r="N529">
        <v>2</v>
      </c>
      <c r="O529">
        <v>11</v>
      </c>
      <c r="P529">
        <v>769</v>
      </c>
      <c r="Q529">
        <v>956</v>
      </c>
      <c r="R529" s="365">
        <v>8.1947457000000005E-3</v>
      </c>
    </row>
    <row r="530" spans="1:18" x14ac:dyDescent="0.35">
      <c r="A530">
        <v>65810</v>
      </c>
      <c r="B530" t="s">
        <v>1174</v>
      </c>
      <c r="C530" t="str">
        <f t="shared" si="8"/>
        <v>West</v>
      </c>
      <c r="D530" t="e">
        <f>VLOOKUP(C530,'7. Regional NSW LGAs'!$B$1:$E$93,4,FALSE)</f>
        <v>#N/A</v>
      </c>
      <c r="E530" s="364">
        <v>22718</v>
      </c>
      <c r="F530">
        <v>976</v>
      </c>
      <c r="H530">
        <v>338</v>
      </c>
      <c r="I530">
        <v>7</v>
      </c>
      <c r="J530">
        <v>63</v>
      </c>
      <c r="L530" t="s">
        <v>1146</v>
      </c>
      <c r="M530">
        <v>26</v>
      </c>
      <c r="N530">
        <v>9</v>
      </c>
      <c r="O530">
        <v>87</v>
      </c>
      <c r="P530">
        <v>737</v>
      </c>
      <c r="Q530">
        <v>1109</v>
      </c>
      <c r="R530" s="365">
        <v>1.760718E-4</v>
      </c>
    </row>
    <row r="531" spans="1:18" x14ac:dyDescent="0.35">
      <c r="A531">
        <v>70200</v>
      </c>
      <c r="B531" t="s">
        <v>1175</v>
      </c>
      <c r="C531" t="str">
        <f t="shared" si="8"/>
        <v>Alice</v>
      </c>
      <c r="D531" t="e">
        <f>VLOOKUP(C531,'7. Regional NSW LGAs'!$B$1:$E$93,4,FALSE)</f>
        <v>#N/A</v>
      </c>
      <c r="E531" s="364">
        <v>24753</v>
      </c>
      <c r="F531">
        <v>1015</v>
      </c>
      <c r="H531">
        <v>440</v>
      </c>
      <c r="I531">
        <v>9</v>
      </c>
      <c r="J531">
        <v>81</v>
      </c>
      <c r="L531" t="s">
        <v>1176</v>
      </c>
      <c r="M531">
        <v>15</v>
      </c>
      <c r="N531">
        <v>8</v>
      </c>
      <c r="O531">
        <v>79</v>
      </c>
      <c r="P531">
        <v>536</v>
      </c>
      <c r="Q531">
        <v>1154</v>
      </c>
      <c r="R531" s="365">
        <v>9.6149961999999999E-3</v>
      </c>
    </row>
    <row r="532" spans="1:18" x14ac:dyDescent="0.35">
      <c r="A532">
        <v>70420</v>
      </c>
      <c r="B532" t="s">
        <v>1177</v>
      </c>
      <c r="C532" t="str">
        <f t="shared" si="8"/>
        <v>Barkly</v>
      </c>
      <c r="D532" t="e">
        <f>VLOOKUP(C532,'7. Regional NSW LGAs'!$B$1:$E$93,4,FALSE)</f>
        <v>#N/A</v>
      </c>
      <c r="E532" s="364">
        <v>6655</v>
      </c>
      <c r="F532">
        <v>765</v>
      </c>
      <c r="H532">
        <v>29</v>
      </c>
      <c r="I532">
        <v>1</v>
      </c>
      <c r="J532">
        <v>6</v>
      </c>
      <c r="L532" t="s">
        <v>1176</v>
      </c>
      <c r="M532">
        <v>10</v>
      </c>
      <c r="N532">
        <v>6</v>
      </c>
      <c r="O532">
        <v>53</v>
      </c>
      <c r="P532">
        <v>531</v>
      </c>
      <c r="Q532">
        <v>1010</v>
      </c>
      <c r="R532" s="365">
        <v>5.4695717499999998E-2</v>
      </c>
    </row>
    <row r="533" spans="1:18" x14ac:dyDescent="0.35">
      <c r="A533">
        <v>70540</v>
      </c>
      <c r="B533" t="s">
        <v>1178</v>
      </c>
      <c r="C533" t="str">
        <f t="shared" si="8"/>
        <v>Belyuen</v>
      </c>
      <c r="D533" t="e">
        <f>VLOOKUP(C533,'7. Regional NSW LGAs'!$B$1:$E$93,4,FALSE)</f>
        <v>#N/A</v>
      </c>
      <c r="E533" s="364">
        <v>164</v>
      </c>
      <c r="F533">
        <v>615</v>
      </c>
      <c r="H533">
        <v>3</v>
      </c>
      <c r="I533">
        <v>1</v>
      </c>
      <c r="J533">
        <v>1</v>
      </c>
      <c r="L533" t="s">
        <v>1176</v>
      </c>
      <c r="M533">
        <v>2</v>
      </c>
      <c r="N533">
        <v>2</v>
      </c>
      <c r="O533">
        <v>11</v>
      </c>
      <c r="P533">
        <v>615</v>
      </c>
      <c r="Q533">
        <v>615</v>
      </c>
      <c r="R533" s="365">
        <v>0</v>
      </c>
    </row>
    <row r="534" spans="1:18" x14ac:dyDescent="0.35">
      <c r="A534">
        <v>70620</v>
      </c>
      <c r="B534" t="s">
        <v>1179</v>
      </c>
      <c r="C534" t="str">
        <f t="shared" si="8"/>
        <v>Central</v>
      </c>
      <c r="D534" t="str">
        <f>VLOOKUP(C534,'7. Regional NSW LGAs'!$B$1:$E$93,4,FALSE)</f>
        <v>Central Darling Shire Council</v>
      </c>
      <c r="E534" s="364">
        <v>3677</v>
      </c>
      <c r="F534">
        <v>638</v>
      </c>
      <c r="H534">
        <v>5</v>
      </c>
      <c r="I534">
        <v>1</v>
      </c>
      <c r="J534">
        <v>1</v>
      </c>
      <c r="L534" t="s">
        <v>1176</v>
      </c>
      <c r="M534">
        <v>3</v>
      </c>
      <c r="N534">
        <v>2</v>
      </c>
      <c r="O534">
        <v>16</v>
      </c>
      <c r="P534">
        <v>400</v>
      </c>
      <c r="Q534">
        <v>992</v>
      </c>
      <c r="R534" s="365">
        <v>2.4748436200000001E-2</v>
      </c>
    </row>
    <row r="535" spans="1:18" x14ac:dyDescent="0.35">
      <c r="A535">
        <v>70700</v>
      </c>
      <c r="B535" t="s">
        <v>1180</v>
      </c>
      <c r="C535" t="str">
        <f t="shared" si="8"/>
        <v>Coomalie</v>
      </c>
      <c r="D535" t="e">
        <f>VLOOKUP(C535,'7. Regional NSW LGAs'!$B$1:$E$93,4,FALSE)</f>
        <v>#N/A</v>
      </c>
      <c r="E535" s="364">
        <v>1319</v>
      </c>
      <c r="F535">
        <v>888</v>
      </c>
      <c r="H535">
        <v>63</v>
      </c>
      <c r="I535">
        <v>2</v>
      </c>
      <c r="J535">
        <v>12</v>
      </c>
      <c r="L535" t="s">
        <v>1176</v>
      </c>
      <c r="M535">
        <v>11</v>
      </c>
      <c r="N535">
        <v>6</v>
      </c>
      <c r="O535">
        <v>58</v>
      </c>
      <c r="P535">
        <v>814</v>
      </c>
      <c r="Q535">
        <v>1013</v>
      </c>
      <c r="R535" s="365">
        <v>0</v>
      </c>
    </row>
    <row r="536" spans="1:18" x14ac:dyDescent="0.35">
      <c r="A536">
        <v>71000</v>
      </c>
      <c r="B536" t="s">
        <v>1181</v>
      </c>
      <c r="C536" t="str">
        <f t="shared" si="8"/>
        <v>Darwin</v>
      </c>
      <c r="D536" t="e">
        <f>VLOOKUP(C536,'7. Regional NSW LGAs'!$B$1:$E$93,4,FALSE)</f>
        <v>#N/A</v>
      </c>
      <c r="E536" s="364">
        <v>78804</v>
      </c>
      <c r="F536">
        <v>1057</v>
      </c>
      <c r="H536">
        <v>490</v>
      </c>
      <c r="I536">
        <v>9</v>
      </c>
      <c r="J536">
        <v>90</v>
      </c>
      <c r="L536" t="s">
        <v>1176</v>
      </c>
      <c r="M536">
        <v>18</v>
      </c>
      <c r="N536">
        <v>10</v>
      </c>
      <c r="O536">
        <v>95</v>
      </c>
      <c r="P536">
        <v>523</v>
      </c>
      <c r="Q536">
        <v>1211</v>
      </c>
      <c r="R536" s="365">
        <v>5.3169890000000003E-3</v>
      </c>
    </row>
    <row r="537" spans="1:18" x14ac:dyDescent="0.35">
      <c r="A537">
        <v>71300</v>
      </c>
      <c r="B537" t="s">
        <v>1182</v>
      </c>
      <c r="C537" t="str">
        <f t="shared" si="8"/>
        <v>East</v>
      </c>
      <c r="D537" t="e">
        <f>VLOOKUP(C537,'7. Regional NSW LGAs'!$B$1:$E$93,4,FALSE)</f>
        <v>#N/A</v>
      </c>
      <c r="E537" s="364">
        <v>9026</v>
      </c>
      <c r="F537">
        <v>697</v>
      </c>
      <c r="H537">
        <v>16</v>
      </c>
      <c r="I537">
        <v>1</v>
      </c>
      <c r="J537">
        <v>3</v>
      </c>
      <c r="L537" t="s">
        <v>1176</v>
      </c>
      <c r="M537">
        <v>5</v>
      </c>
      <c r="N537">
        <v>3</v>
      </c>
      <c r="O537">
        <v>27</v>
      </c>
      <c r="P537">
        <v>594</v>
      </c>
      <c r="Q537">
        <v>1061</v>
      </c>
      <c r="R537" s="365">
        <v>5.5727897200000001E-2</v>
      </c>
    </row>
    <row r="538" spans="1:18" x14ac:dyDescent="0.35">
      <c r="A538">
        <v>72200</v>
      </c>
      <c r="B538" t="s">
        <v>1183</v>
      </c>
      <c r="C538" t="str">
        <f t="shared" si="8"/>
        <v>Katherine</v>
      </c>
      <c r="D538" t="e">
        <f>VLOOKUP(C538,'7. Regional NSW LGAs'!$B$1:$E$93,4,FALSE)</f>
        <v>#N/A</v>
      </c>
      <c r="E538" s="364">
        <v>9717</v>
      </c>
      <c r="F538">
        <v>990</v>
      </c>
      <c r="H538">
        <v>390</v>
      </c>
      <c r="I538">
        <v>8</v>
      </c>
      <c r="J538">
        <v>72</v>
      </c>
      <c r="L538" t="s">
        <v>1176</v>
      </c>
      <c r="M538">
        <v>12</v>
      </c>
      <c r="N538">
        <v>7</v>
      </c>
      <c r="O538">
        <v>64</v>
      </c>
      <c r="P538">
        <v>709</v>
      </c>
      <c r="Q538">
        <v>1109</v>
      </c>
      <c r="R538" s="365">
        <v>3.5401873E-2</v>
      </c>
    </row>
    <row r="539" spans="1:18" x14ac:dyDescent="0.35">
      <c r="A539">
        <v>72300</v>
      </c>
      <c r="B539" t="s">
        <v>1184</v>
      </c>
      <c r="C539" t="str">
        <f t="shared" si="8"/>
        <v>Litchfield</v>
      </c>
      <c r="D539" t="e">
        <f>VLOOKUP(C539,'7. Regional NSW LGAs'!$B$1:$E$93,4,FALSE)</f>
        <v>#N/A</v>
      </c>
      <c r="E539" s="364">
        <v>23855</v>
      </c>
      <c r="F539">
        <v>1041</v>
      </c>
      <c r="H539">
        <v>472</v>
      </c>
      <c r="I539">
        <v>9</v>
      </c>
      <c r="J539">
        <v>87</v>
      </c>
      <c r="L539" t="s">
        <v>1176</v>
      </c>
      <c r="M539">
        <v>17</v>
      </c>
      <c r="N539">
        <v>9</v>
      </c>
      <c r="O539">
        <v>90</v>
      </c>
      <c r="P539">
        <v>935</v>
      </c>
      <c r="Q539">
        <v>1115</v>
      </c>
      <c r="R539" s="365">
        <v>0.1813037099</v>
      </c>
    </row>
    <row r="540" spans="1:18" x14ac:dyDescent="0.35">
      <c r="A540">
        <v>72330</v>
      </c>
      <c r="B540" t="s">
        <v>1185</v>
      </c>
      <c r="C540" t="str">
        <f t="shared" si="8"/>
        <v>MacDonnell</v>
      </c>
      <c r="D540" t="e">
        <f>VLOOKUP(C540,'7. Regional NSW LGAs'!$B$1:$E$93,4,FALSE)</f>
        <v>#N/A</v>
      </c>
      <c r="E540" s="364">
        <v>6029</v>
      </c>
      <c r="F540">
        <v>695</v>
      </c>
      <c r="H540">
        <v>14</v>
      </c>
      <c r="I540">
        <v>1</v>
      </c>
      <c r="J540">
        <v>3</v>
      </c>
      <c r="L540" t="s">
        <v>1176</v>
      </c>
      <c r="M540">
        <v>4</v>
      </c>
      <c r="N540">
        <v>3</v>
      </c>
      <c r="O540">
        <v>22</v>
      </c>
      <c r="P540">
        <v>567</v>
      </c>
      <c r="Q540">
        <v>905</v>
      </c>
      <c r="R540" s="365">
        <v>0.1141151103</v>
      </c>
    </row>
    <row r="541" spans="1:18" x14ac:dyDescent="0.35">
      <c r="A541">
        <v>72800</v>
      </c>
      <c r="B541" t="s">
        <v>1186</v>
      </c>
      <c r="C541" t="str">
        <f t="shared" si="8"/>
        <v>Palmerston</v>
      </c>
      <c r="D541" t="e">
        <f>VLOOKUP(C541,'7. Regional NSW LGAs'!$B$1:$E$93,4,FALSE)</f>
        <v>#N/A</v>
      </c>
      <c r="E541" s="364">
        <v>33786</v>
      </c>
      <c r="F541">
        <v>1033</v>
      </c>
      <c r="H541">
        <v>466</v>
      </c>
      <c r="I541">
        <v>9</v>
      </c>
      <c r="J541">
        <v>86</v>
      </c>
      <c r="L541" t="s">
        <v>1176</v>
      </c>
      <c r="M541">
        <v>16</v>
      </c>
      <c r="N541">
        <v>9</v>
      </c>
      <c r="O541">
        <v>85</v>
      </c>
      <c r="P541">
        <v>746</v>
      </c>
      <c r="Q541">
        <v>1167</v>
      </c>
      <c r="R541" s="365">
        <v>5.1204641000000004E-3</v>
      </c>
    </row>
    <row r="542" spans="1:18" x14ac:dyDescent="0.35">
      <c r="A542">
        <v>73600</v>
      </c>
      <c r="B542" t="s">
        <v>1187</v>
      </c>
      <c r="C542" t="str">
        <f t="shared" si="8"/>
        <v>Roper</v>
      </c>
      <c r="D542" t="e">
        <f>VLOOKUP(C542,'7. Regional NSW LGAs'!$B$1:$E$93,4,FALSE)</f>
        <v>#N/A</v>
      </c>
      <c r="E542" s="364">
        <v>6505</v>
      </c>
      <c r="F542">
        <v>709</v>
      </c>
      <c r="H542">
        <v>18</v>
      </c>
      <c r="I542">
        <v>1</v>
      </c>
      <c r="J542">
        <v>4</v>
      </c>
      <c r="L542" t="s">
        <v>1176</v>
      </c>
      <c r="M542">
        <v>6</v>
      </c>
      <c r="N542">
        <v>4</v>
      </c>
      <c r="O542">
        <v>32</v>
      </c>
      <c r="P542">
        <v>570</v>
      </c>
      <c r="Q542">
        <v>995</v>
      </c>
      <c r="R542" s="365">
        <v>3.7202152199999998E-2</v>
      </c>
    </row>
    <row r="543" spans="1:18" x14ac:dyDescent="0.35">
      <c r="A543">
        <v>74050</v>
      </c>
      <c r="B543" t="s">
        <v>1188</v>
      </c>
      <c r="C543" t="str">
        <f t="shared" si="8"/>
        <v>Tiwi</v>
      </c>
      <c r="D543" t="e">
        <f>VLOOKUP(C543,'7. Regional NSW LGAs'!$B$1:$E$93,4,FALSE)</f>
        <v>#N/A</v>
      </c>
      <c r="E543" s="364">
        <v>2453</v>
      </c>
      <c r="F543">
        <v>728</v>
      </c>
      <c r="H543">
        <v>22</v>
      </c>
      <c r="I543">
        <v>1</v>
      </c>
      <c r="J543">
        <v>5</v>
      </c>
      <c r="L543" t="s">
        <v>1176</v>
      </c>
      <c r="M543">
        <v>7</v>
      </c>
      <c r="N543">
        <v>4</v>
      </c>
      <c r="O543">
        <v>37</v>
      </c>
      <c r="P543">
        <v>709</v>
      </c>
      <c r="Q543">
        <v>1003</v>
      </c>
      <c r="R543" s="365">
        <v>1.5898899300000002E-2</v>
      </c>
    </row>
    <row r="544" spans="1:18" x14ac:dyDescent="0.35">
      <c r="A544">
        <v>74550</v>
      </c>
      <c r="B544" t="s">
        <v>1189</v>
      </c>
      <c r="C544" t="str">
        <f t="shared" si="8"/>
        <v>Victoria</v>
      </c>
      <c r="D544" t="e">
        <f>VLOOKUP(C544,'7. Regional NSW LGAs'!$B$1:$E$93,4,FALSE)</f>
        <v>#N/A</v>
      </c>
      <c r="E544" s="364">
        <v>2810</v>
      </c>
      <c r="F544">
        <v>753</v>
      </c>
      <c r="H544">
        <v>26</v>
      </c>
      <c r="I544">
        <v>1</v>
      </c>
      <c r="J544">
        <v>5</v>
      </c>
      <c r="L544" t="s">
        <v>1176</v>
      </c>
      <c r="M544">
        <v>9</v>
      </c>
      <c r="N544">
        <v>5</v>
      </c>
      <c r="O544">
        <v>48</v>
      </c>
      <c r="P544">
        <v>494</v>
      </c>
      <c r="Q544">
        <v>1004</v>
      </c>
      <c r="R544" s="365">
        <v>0</v>
      </c>
    </row>
    <row r="545" spans="1:18" x14ac:dyDescent="0.35">
      <c r="A545">
        <v>74560</v>
      </c>
      <c r="B545" t="s">
        <v>1190</v>
      </c>
      <c r="C545" t="str">
        <f t="shared" si="8"/>
        <v>Wagait</v>
      </c>
      <c r="D545" t="e">
        <f>VLOOKUP(C545,'7. Regional NSW LGAs'!$B$1:$E$93,4,FALSE)</f>
        <v>#N/A</v>
      </c>
      <c r="E545" s="364">
        <v>463</v>
      </c>
      <c r="F545">
        <v>1009</v>
      </c>
      <c r="H545">
        <v>430</v>
      </c>
      <c r="I545">
        <v>8</v>
      </c>
      <c r="J545">
        <v>79</v>
      </c>
      <c r="L545" t="s">
        <v>1176</v>
      </c>
      <c r="M545">
        <v>13</v>
      </c>
      <c r="N545">
        <v>7</v>
      </c>
      <c r="O545">
        <v>69</v>
      </c>
      <c r="P545">
        <v>872</v>
      </c>
      <c r="Q545">
        <v>1009</v>
      </c>
      <c r="R545" s="365">
        <v>0</v>
      </c>
    </row>
    <row r="546" spans="1:18" x14ac:dyDescent="0.35">
      <c r="A546">
        <v>74660</v>
      </c>
      <c r="B546" t="s">
        <v>1191</v>
      </c>
      <c r="C546" t="str">
        <f t="shared" si="8"/>
        <v>West</v>
      </c>
      <c r="D546" t="e">
        <f>VLOOKUP(C546,'7. Regional NSW LGAs'!$B$1:$E$93,4,FALSE)</f>
        <v>#N/A</v>
      </c>
      <c r="E546" s="364">
        <v>6188</v>
      </c>
      <c r="F546">
        <v>735</v>
      </c>
      <c r="H546">
        <v>24</v>
      </c>
      <c r="I546">
        <v>1</v>
      </c>
      <c r="J546">
        <v>5</v>
      </c>
      <c r="L546" t="s">
        <v>1176</v>
      </c>
      <c r="M546">
        <v>8</v>
      </c>
      <c r="N546">
        <v>5</v>
      </c>
      <c r="O546">
        <v>43</v>
      </c>
      <c r="P546">
        <v>594</v>
      </c>
      <c r="Q546">
        <v>1060</v>
      </c>
      <c r="R546" s="365">
        <v>1.6160310300000001E-2</v>
      </c>
    </row>
    <row r="547" spans="1:18" x14ac:dyDescent="0.35">
      <c r="A547">
        <v>74680</v>
      </c>
      <c r="B547" t="s">
        <v>1192</v>
      </c>
      <c r="C547" t="str">
        <f t="shared" si="8"/>
        <v>West</v>
      </c>
      <c r="D547" t="e">
        <f>VLOOKUP(C547,'7. Regional NSW LGAs'!$B$1:$E$93,4,FALSE)</f>
        <v>#N/A</v>
      </c>
      <c r="E547" s="364">
        <v>3166</v>
      </c>
      <c r="F547">
        <v>612</v>
      </c>
      <c r="H547">
        <v>2</v>
      </c>
      <c r="I547">
        <v>1</v>
      </c>
      <c r="J547">
        <v>1</v>
      </c>
      <c r="L547" t="s">
        <v>1176</v>
      </c>
      <c r="M547">
        <v>1</v>
      </c>
      <c r="N547">
        <v>1</v>
      </c>
      <c r="O547">
        <v>6</v>
      </c>
      <c r="P547">
        <v>463</v>
      </c>
      <c r="Q547">
        <v>731</v>
      </c>
      <c r="R547" s="365">
        <v>0</v>
      </c>
    </row>
    <row r="548" spans="1:18" x14ac:dyDescent="0.35">
      <c r="A548">
        <v>79399</v>
      </c>
      <c r="B548" t="s">
        <v>1193</v>
      </c>
      <c r="C548" t="str">
        <f t="shared" si="8"/>
        <v>Unincorporated</v>
      </c>
      <c r="D548" t="e">
        <f>VLOOKUP(C548,'7. Regional NSW LGAs'!$B$1:$E$93,4,FALSE)</f>
        <v>#N/A</v>
      </c>
      <c r="E548" s="364">
        <v>6907</v>
      </c>
      <c r="F548">
        <v>1014</v>
      </c>
      <c r="H548">
        <v>437</v>
      </c>
      <c r="I548">
        <v>9</v>
      </c>
      <c r="J548">
        <v>81</v>
      </c>
      <c r="L548" t="s">
        <v>1176</v>
      </c>
      <c r="M548">
        <v>14</v>
      </c>
      <c r="N548">
        <v>8</v>
      </c>
      <c r="O548">
        <v>74</v>
      </c>
      <c r="P548">
        <v>872</v>
      </c>
      <c r="Q548">
        <v>1167</v>
      </c>
      <c r="R548" s="365">
        <v>2.7508325000000001E-3</v>
      </c>
    </row>
    <row r="549" spans="1:18" x14ac:dyDescent="0.35">
      <c r="A549">
        <v>89399</v>
      </c>
      <c r="B549" t="s">
        <v>1194</v>
      </c>
      <c r="C549" t="str">
        <f t="shared" si="8"/>
        <v>Unincorporated</v>
      </c>
      <c r="D549" t="e">
        <f>VLOOKUP(C549,'7. Regional NSW LGAs'!$B$1:$E$93,4,FALSE)</f>
        <v>#N/A</v>
      </c>
      <c r="E549" s="364">
        <v>396857</v>
      </c>
      <c r="F549">
        <v>1089</v>
      </c>
      <c r="H549">
        <v>512</v>
      </c>
      <c r="I549">
        <v>10</v>
      </c>
      <c r="J549">
        <v>94</v>
      </c>
      <c r="L549" t="s">
        <v>1195</v>
      </c>
      <c r="M549" s="366" t="s">
        <v>1196</v>
      </c>
      <c r="N549" s="366" t="s">
        <v>1196</v>
      </c>
      <c r="O549" s="366" t="s">
        <v>1196</v>
      </c>
      <c r="P549">
        <v>697</v>
      </c>
      <c r="Q549">
        <v>1239</v>
      </c>
      <c r="R549" s="365">
        <v>2.1045363899999999E-2</v>
      </c>
    </row>
    <row r="550" spans="1:18" x14ac:dyDescent="0.35">
      <c r="A550">
        <v>99399</v>
      </c>
      <c r="B550" t="s">
        <v>1197</v>
      </c>
      <c r="C550" t="str">
        <f t="shared" si="8"/>
        <v>Unincorp.</v>
      </c>
      <c r="D550" t="e">
        <f>VLOOKUP(C550,'7. Regional NSW LGAs'!$B$1:$E$93,4,FALSE)</f>
        <v>#N/A</v>
      </c>
      <c r="E550" s="364">
        <v>4523</v>
      </c>
      <c r="F550">
        <v>957</v>
      </c>
      <c r="H550">
        <v>259</v>
      </c>
      <c r="I550">
        <v>5</v>
      </c>
      <c r="J550">
        <v>48</v>
      </c>
      <c r="L550" t="s">
        <v>1198</v>
      </c>
      <c r="M550" s="366" t="s">
        <v>1196</v>
      </c>
      <c r="N550" s="366" t="s">
        <v>1196</v>
      </c>
      <c r="O550" s="366" t="s">
        <v>1196</v>
      </c>
      <c r="P550">
        <v>709</v>
      </c>
      <c r="Q550">
        <v>1061</v>
      </c>
      <c r="R550" s="365">
        <v>5.57152333E-2</v>
      </c>
    </row>
    <row r="552" spans="1:18" x14ac:dyDescent="0.35">
      <c r="A552" s="443" t="s">
        <v>1199</v>
      </c>
      <c r="B552" s="443"/>
      <c r="C552" s="367"/>
      <c r="D552" s="367"/>
    </row>
    <row r="55036" spans="1:4" x14ac:dyDescent="0.35">
      <c r="A55036" s="443"/>
      <c r="B55036" s="443"/>
      <c r="C55036" s="367"/>
      <c r="D55036" s="367"/>
    </row>
  </sheetData>
  <mergeCells count="11">
    <mergeCell ref="A1:K1"/>
    <mergeCell ref="A5:A6"/>
    <mergeCell ref="B5:B6"/>
    <mergeCell ref="E5:E6"/>
    <mergeCell ref="H5:J5"/>
    <mergeCell ref="P5:P6"/>
    <mergeCell ref="Q5:Q6"/>
    <mergeCell ref="R5:R6"/>
    <mergeCell ref="A552:B552"/>
    <mergeCell ref="A55036:B55036"/>
    <mergeCell ref="L5:O5"/>
  </mergeCells>
  <hyperlinks>
    <hyperlink ref="A552:B552" r:id="rId1" display="© Commonwealth of Australia &lt;&lt;yyyy&gt;&gt;" xr:uid="{C53B75FF-3EA7-4B49-A145-F00E1E34E7E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a9c613c-15fd-4dbf-9ddf-e35eb948b3a9">
      <Terms xmlns="http://schemas.microsoft.com/office/infopath/2007/PartnerControls"/>
    </lcf76f155ced4ddcb4097134ff3c332f>
    <_Flow_SignoffStatus xmlns="aa9c613c-15fd-4dbf-9ddf-e35eb948b3a9" xsi:nil="true"/>
    <TaxCatchAll xmlns="706d535d-cb26-45d1-b88d-90f9a7e59e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6765D22001BF4DB80A084A11061D8C" ma:contentTypeVersion="16" ma:contentTypeDescription="Create a new document." ma:contentTypeScope="" ma:versionID="6f99797a0eac54c2fd9a47dccd8409c3">
  <xsd:schema xmlns:xsd="http://www.w3.org/2001/XMLSchema" xmlns:xs="http://www.w3.org/2001/XMLSchema" xmlns:p="http://schemas.microsoft.com/office/2006/metadata/properties" xmlns:ns2="aa9c613c-15fd-4dbf-9ddf-e35eb948b3a9" xmlns:ns3="706d535d-cb26-45d1-b88d-90f9a7e59e57" targetNamespace="http://schemas.microsoft.com/office/2006/metadata/properties" ma:root="true" ma:fieldsID="255a26f272f05ae141020a8f91cb41ce" ns2:_="" ns3:_="">
    <xsd:import namespace="aa9c613c-15fd-4dbf-9ddf-e35eb948b3a9"/>
    <xsd:import namespace="706d535d-cb26-45d1-b88d-90f9a7e59e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c613c-15fd-4dbf-9ddf-e35eb948b3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6d535d-cb26-45d1-b88d-90f9a7e59e5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c18b86a-d22e-4ecf-81a7-fda536d69210}" ma:internalName="TaxCatchAll" ma:showField="CatchAllData" ma:web="706d535d-cb26-45d1-b88d-90f9a7e59e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ED3875-3FED-4EBD-83D1-6AC51246F028}">
  <ds:schemaRef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aa9c613c-15fd-4dbf-9ddf-e35eb948b3a9"/>
    <ds:schemaRef ds:uri="http://schemas.microsoft.com/office/2006/metadata/properties"/>
    <ds:schemaRef ds:uri="http://schemas.openxmlformats.org/package/2006/metadata/core-properties"/>
    <ds:schemaRef ds:uri="706d535d-cb26-45d1-b88d-90f9a7e59e57"/>
    <ds:schemaRef ds:uri="http://purl.org/dc/dcmitype/"/>
  </ds:schemaRefs>
</ds:datastoreItem>
</file>

<file path=customXml/itemProps2.xml><?xml version="1.0" encoding="utf-8"?>
<ds:datastoreItem xmlns:ds="http://schemas.openxmlformats.org/officeDocument/2006/customXml" ds:itemID="{BC47F350-C401-457F-964E-F2F3BA5EE051}">
  <ds:schemaRefs>
    <ds:schemaRef ds:uri="http://schemas.microsoft.com/sharepoint/v3/contenttype/forms"/>
  </ds:schemaRefs>
</ds:datastoreItem>
</file>

<file path=customXml/itemProps3.xml><?xml version="1.0" encoding="utf-8"?>
<ds:datastoreItem xmlns:ds="http://schemas.openxmlformats.org/officeDocument/2006/customXml" ds:itemID="{8237BF48-7EF7-4F2B-8490-8F05E1FAD0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c613c-15fd-4dbf-9ddf-e35eb948b3a9"/>
    <ds:schemaRef ds:uri="706d535d-cb26-45d1-b88d-90f9a7e59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1. Collection Sheet</vt:lpstr>
      <vt:lpstr>2. Instruction Sheet </vt:lpstr>
      <vt:lpstr>3. Access Provider</vt:lpstr>
      <vt:lpstr>Developer</vt:lpstr>
      <vt:lpstr>4. Access Seeker One</vt:lpstr>
      <vt:lpstr>5. Access Seeker Two</vt:lpstr>
      <vt:lpstr>6. Access Seeker Three</vt:lpstr>
      <vt:lpstr>Decile Data</vt:lpstr>
      <vt:lpstr>7. Regional NSW LGAs</vt:lpstr>
      <vt:lpstr>ADII Data 2021</vt:lpstr>
      <vt:lpstr>8. LGA frequency (Hide)</vt:lpstr>
      <vt:lpstr>9. Data Links </vt:lpstr>
    </vt:vector>
  </TitlesOfParts>
  <Manager/>
  <Company>Telstra Corporation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Erzetic-Graziani, Rob</dc:creator>
  <cp:keywords/>
  <dc:description/>
  <cp:lastModifiedBy>Fiona Alford</cp:lastModifiedBy>
  <cp:revision/>
  <dcterms:created xsi:type="dcterms:W3CDTF">2018-11-27T06:43:32Z</dcterms:created>
  <dcterms:modified xsi:type="dcterms:W3CDTF">2022-09-16T03:31:09Z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0x010100B66765D22001BF4DB80A084A11061D8C</vt:lpwstr>
  </property>
  <property fmtid="{D5CDD505-2E9C-101B-9397-08002B2CF9AE}" pid="3" name="MSIP_Label_3d6aa9fe-4ab7-4a7c-8e39-ccc0b3ffed53_Enabled">
    <vt:lpwstr>true</vt:lpwstr>
  </property>
  <property fmtid="{D5CDD505-2E9C-101B-9397-08002B2CF9AE}" pid="4" name="MSIP_Label_3d6aa9fe-4ab7-4a7c-8e39-ccc0b3ffed53_SetDate">
    <vt:lpwstr>2022-01-31T23:17:27Z</vt:lpwstr>
  </property>
  <property fmtid="{D5CDD505-2E9C-101B-9397-08002B2CF9AE}" pid="5" name="MSIP_Label_3d6aa9fe-4ab7-4a7c-8e39-ccc0b3ffed53_Method">
    <vt:lpwstr>Privileged</vt:lpwstr>
  </property>
  <property fmtid="{D5CDD505-2E9C-101B-9397-08002B2CF9AE}" pid="6" name="MSIP_Label_3d6aa9fe-4ab7-4a7c-8e39-ccc0b3ffed53_Name">
    <vt:lpwstr>3d6aa9fe-4ab7-4a7c-8e39-ccc0b3ffed53</vt:lpwstr>
  </property>
  <property fmtid="{D5CDD505-2E9C-101B-9397-08002B2CF9AE}" pid="7" name="MSIP_Label_3d6aa9fe-4ab7-4a7c-8e39-ccc0b3ffed53_SiteId">
    <vt:lpwstr>c0e0601f-0fac-449c-9c88-a104c4eb9f28</vt:lpwstr>
  </property>
  <property fmtid="{D5CDD505-2E9C-101B-9397-08002B2CF9AE}" pid="8" name="MSIP_Label_3d6aa9fe-4ab7-4a7c-8e39-ccc0b3ffed53_ActionId">
    <vt:lpwstr>0250ba10-f0cb-41c4-8bc9-54e76613f80e</vt:lpwstr>
  </property>
  <property fmtid="{D5CDD505-2E9C-101B-9397-08002B2CF9AE}" pid="9" name="MSIP_Label_3d6aa9fe-4ab7-4a7c-8e39-ccc0b3ffed53_ContentBits">
    <vt:lpwstr>0</vt:lpwstr>
  </property>
  <property fmtid="{D5CDD505-2E9C-101B-9397-08002B2CF9AE}" pid="10" name="MediaServiceImageTags">
    <vt:lpwstr/>
  </property>
</Properties>
</file>