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1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nvironmentnswgov-my.sharepoint.com/personal/roisin_batch_regional_nsw_gov_au/Documents/Infrastructure Betterment Fund/10 Assessment Plan/Application Form/"/>
    </mc:Choice>
  </mc:AlternateContent>
  <xr:revisionPtr revIDLastSave="5" documentId="8_{40F5D329-3242-41E8-A8B3-6B64E8C5AE0A}" xr6:coauthVersionLast="47" xr6:coauthVersionMax="47" xr10:uidLastSave="{5C652F12-2B5E-415F-A762-D490B5BE86D9}"/>
  <workbookProtection workbookPassword="CDD8" lockStructure="1"/>
  <bookViews>
    <workbookView xWindow="28680" yWindow="-120" windowWidth="29040" windowHeight="15840" tabRatio="897" firstSheet="1" activeTab="1" xr2:uid="{00000000-000D-0000-FFFF-FFFF00000000}"/>
  </bookViews>
  <sheets>
    <sheet name="Instructions" sheetId="165" r:id="rId1"/>
    <sheet name="Input Sheet" sheetId="185" r:id="rId2"/>
    <sheet name="Asset Classification" sheetId="187" state="hidden" r:id="rId3"/>
    <sheet name="Questions by Asset Class" sheetId="186" state="hidden" r:id="rId4"/>
  </sheets>
  <externalReferences>
    <externalReference r:id="rId5"/>
    <externalReference r:id="rId6"/>
  </externalReferences>
  <definedNames>
    <definedName name="Date_Range_Data">[1]Data1!$A$11:$A$100</definedName>
    <definedName name="MYLIST">'[2]Valuation Metrics'!$X$3</definedName>
    <definedName name="NumDist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86" l="1"/>
  <c r="J6" i="186"/>
  <c r="H6" i="186"/>
  <c r="F6" i="186"/>
  <c r="J11" i="186"/>
  <c r="H11" i="186"/>
  <c r="F11" i="186"/>
  <c r="D11" i="186"/>
  <c r="B11" i="186"/>
  <c r="D6" i="186" l="1"/>
  <c r="K9" i="187"/>
  <c r="K10" i="187"/>
  <c r="A10" i="185" l="1"/>
  <c r="A26" i="185" l="1"/>
  <c r="A27" i="185"/>
  <c r="A24" i="185"/>
  <c r="A25" i="185"/>
  <c r="A22" i="185"/>
  <c r="A23" i="185"/>
  <c r="A16" i="185"/>
  <c r="A17" i="185"/>
  <c r="A18" i="185"/>
  <c r="A19" i="185"/>
  <c r="A20" i="185"/>
  <c r="A21" i="185"/>
  <c r="A15" i="185" l="1"/>
  <c r="B12" i="185" l="1"/>
  <c r="L3" i="187" l="1"/>
  <c r="L10" i="187" l="1"/>
  <c r="L9" i="187"/>
  <c r="J1" i="186"/>
  <c r="H1" i="186"/>
  <c r="F1" i="186"/>
  <c r="D1" i="186"/>
  <c r="B1" i="186"/>
  <c r="K8" i="187"/>
  <c r="L8" i="187" s="1"/>
  <c r="K7" i="187"/>
  <c r="L7" i="187" s="1"/>
  <c r="K6" i="187"/>
  <c r="L6" i="187" s="1"/>
  <c r="K5" i="187"/>
  <c r="L5" i="187" s="1"/>
  <c r="K4" i="187"/>
  <c r="L4" i="187" s="1"/>
  <c r="B22" i="185" l="1"/>
  <c r="E16" i="185"/>
  <c r="B16" i="185"/>
  <c r="M6" i="187"/>
  <c r="M7" i="187"/>
  <c r="L15" i="187" a="1"/>
  <c r="L15" i="187" s="1"/>
  <c r="B27" i="185"/>
  <c r="E27" i="185"/>
  <c r="B26" i="185"/>
  <c r="E26" i="185"/>
  <c r="E25" i="185"/>
  <c r="B25" i="185"/>
  <c r="B20" i="185"/>
  <c r="B17" i="185"/>
  <c r="E18" i="185"/>
  <c r="E17" i="185"/>
  <c r="E19" i="185"/>
  <c r="B24" i="185"/>
  <c r="B18" i="185"/>
  <c r="E15" i="185"/>
  <c r="B21" i="185"/>
  <c r="E24" i="185"/>
  <c r="E23" i="185"/>
  <c r="B23" i="185"/>
  <c r="E20" i="185"/>
  <c r="E21" i="185"/>
  <c r="B19" i="185"/>
  <c r="B15" i="185"/>
  <c r="E22" i="185"/>
  <c r="M4" i="187" l="1"/>
</calcChain>
</file>

<file path=xl/sharedStrings.xml><?xml version="1.0" encoding="utf-8"?>
<sst xmlns="http://schemas.openxmlformats.org/spreadsheetml/2006/main" count="167" uniqueCount="77">
  <si>
    <t>ENTER PROJECT NAME</t>
  </si>
  <si>
    <t>ENTER APPLICANT NAME</t>
  </si>
  <si>
    <t>ENTER LGA/ Location of asset</t>
  </si>
  <si>
    <t>Asset Type</t>
  </si>
  <si>
    <t>Transport asset</t>
  </si>
  <si>
    <t>Asset Sub-Category</t>
  </si>
  <si>
    <t>Cabling</t>
  </si>
  <si>
    <t>Nature of Natural Disaster</t>
  </si>
  <si>
    <t>Bushfire</t>
  </si>
  <si>
    <t>Total Betterment Project Funding Requested ($)</t>
  </si>
  <si>
    <t>Without Betterment</t>
  </si>
  <si>
    <t>With Betterment</t>
  </si>
  <si>
    <t>Questions</t>
  </si>
  <si>
    <t>Answers</t>
  </si>
  <si>
    <t>Other public infrastructure asset</t>
  </si>
  <si>
    <t>Tourism asset</t>
  </si>
  <si>
    <t>Water and Sewerage asset</t>
  </si>
  <si>
    <t>Telecommunication asset</t>
  </si>
  <si>
    <t>Number</t>
  </si>
  <si>
    <t>Yes</t>
  </si>
  <si>
    <t>Road</t>
  </si>
  <si>
    <t>Health</t>
  </si>
  <si>
    <t>Signage</t>
  </si>
  <si>
    <t>Stormwater management</t>
  </si>
  <si>
    <t>Radio tower</t>
  </si>
  <si>
    <t>No</t>
  </si>
  <si>
    <t>Storm, Flood and Severe Weather</t>
  </si>
  <si>
    <t>Bridge</t>
  </si>
  <si>
    <t>Education</t>
  </si>
  <si>
    <t>Information/visitor center</t>
  </si>
  <si>
    <t>Wastewater management</t>
  </si>
  <si>
    <t>Footpath</t>
  </si>
  <si>
    <t>Justice</t>
  </si>
  <si>
    <t>Attraction</t>
  </si>
  <si>
    <t>Water supply and reticulation</t>
  </si>
  <si>
    <t>Relay stations</t>
  </si>
  <si>
    <t>Cycleway</t>
  </si>
  <si>
    <t>Welfare</t>
  </si>
  <si>
    <t>Walking track</t>
  </si>
  <si>
    <t>Other water and sewerage</t>
  </si>
  <si>
    <t>Electicity sub-stations</t>
  </si>
  <si>
    <t>Causeway</t>
  </si>
  <si>
    <t xml:space="preserve">Other public infrastructure </t>
  </si>
  <si>
    <t>Other tourism</t>
  </si>
  <si>
    <t>Other telecommunication</t>
  </si>
  <si>
    <t>Road furniture</t>
  </si>
  <si>
    <t>Other transport</t>
  </si>
  <si>
    <t>Benefit Type</t>
  </si>
  <si>
    <t>Identify the type/ nature of natural disaster</t>
  </si>
  <si>
    <t>Production loss avoided</t>
  </si>
  <si>
    <t>Revenue loss avoided</t>
  </si>
  <si>
    <t>public asset value to community</t>
  </si>
  <si>
    <t xml:space="preserve">How many times is this likely to happen in future (next 20 years)? </t>
  </si>
  <si>
    <t>What is the cost to replace the asset?</t>
  </si>
  <si>
    <t>Replacement cost avoided</t>
  </si>
  <si>
    <t>How many times is the asset likely to be replaced in the next 20 years?</t>
  </si>
  <si>
    <t>What is the annual maintenance cost of the asset assuming the asset is not damaged again?</t>
  </si>
  <si>
    <t>Incremental maintenance cost</t>
  </si>
  <si>
    <t>Residual value</t>
  </si>
  <si>
    <t>economic benefits</t>
  </si>
  <si>
    <t>What is the traffic volume per year (average number of vehicles)?</t>
  </si>
  <si>
    <t>How many people will benefit from the asset per year?</t>
  </si>
  <si>
    <t>Is there an alternative route? If yes, answer the next 3 questions</t>
  </si>
  <si>
    <t>Is there an alternative route? If yes, answer the next 5 questions</t>
  </si>
  <si>
    <t>Is there any alternative to the current asset? (Yes/No).  If yes, answer the next 3 questions</t>
  </si>
  <si>
    <t>Vehicle Operation cost/ Travel Time Savings</t>
  </si>
  <si>
    <t>How many more kms does it take to travel to the next connection using the nearest alternative?</t>
  </si>
  <si>
    <t>Vehicle Operation Cost</t>
  </si>
  <si>
    <t>How far away (km) is the nearest alternative?</t>
  </si>
  <si>
    <t>How much more time (hrs) does it take to travel to the next connection using the nearest alternative?</t>
  </si>
  <si>
    <t>Travel Time Savings</t>
  </si>
  <si>
    <t>How long will it take to travel to the nearest alternative (hrs)?</t>
  </si>
  <si>
    <t xml:space="preserve">How long will it take to travel to the nearest alternative? </t>
  </si>
  <si>
    <t>What percentage of users would consider the alternative?</t>
  </si>
  <si>
    <t>What percentage of visitors would consider the alternative located in NSW (per year)?</t>
  </si>
  <si>
    <t>What percentage of visitors would consider the alternative located outside NSW (per year)?</t>
  </si>
  <si>
    <t>What percentage of visitors come from outside NSW (per year)?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</si>
</sst>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;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</numFmts>
  <fonts count="5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62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0"/>
      <name val="Segoe UI Semilight"/>
      <family val="2"/>
    </font>
    <font>
      <b/>
      <sz val="12"/>
      <name val="Segoe UI Semilight"/>
      <family val="2"/>
    </font>
    <font>
      <b/>
      <sz val="10"/>
      <color theme="0"/>
      <name val="Segoe UI Semilight"/>
      <family val="2"/>
    </font>
    <font>
      <sz val="10"/>
      <color theme="0"/>
      <name val="Segoe UI Semilight"/>
      <family val="2"/>
    </font>
    <font>
      <sz val="11"/>
      <color theme="0"/>
      <name val="Calibri"/>
      <family val="2"/>
      <scheme val="minor"/>
    </font>
    <font>
      <sz val="10"/>
      <color theme="1"/>
      <name val="Segoe UI Semilight"/>
      <family val="2"/>
    </font>
    <font>
      <sz val="10"/>
      <color theme="0" tint="-4.9989318521683403E-2"/>
      <name val="Segoe UI Semilight"/>
      <family val="2"/>
    </font>
    <font>
      <b/>
      <sz val="10"/>
      <color theme="1"/>
      <name val="Segoe UI Semilight"/>
      <family val="2"/>
    </font>
    <font>
      <sz val="11"/>
      <color theme="0" tint="-4.9989318521683403E-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Segoe UI Semilight"/>
      <family val="2"/>
    </font>
    <font>
      <b/>
      <i/>
      <sz val="12"/>
      <color theme="0" tint="-0.499984740745262"/>
      <name val="Segoe UI Semilight"/>
      <family val="2"/>
    </font>
    <font>
      <b/>
      <sz val="6"/>
      <name val="Segoe UI Semilight"/>
      <family val="2"/>
    </font>
    <font>
      <sz val="10"/>
      <name val="Var(--bs-font-monospace)"/>
    </font>
    <font>
      <sz val="9"/>
      <color rgb="FF0000FF"/>
      <name val="Arial"/>
      <family val="2"/>
    </font>
    <font>
      <sz val="11"/>
      <name val="Calibri"/>
      <family val="2"/>
      <scheme val="minor"/>
    </font>
    <font>
      <sz val="10"/>
      <color theme="0" tint="-4.9989318521683403E-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66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7" borderId="1" applyNumberFormat="0" applyAlignment="0" applyProtection="0"/>
    <xf numFmtId="0" fontId="22" fillId="0" borderId="6" applyNumberFormat="0" applyFill="0" applyAlignment="0" applyProtection="0"/>
    <xf numFmtId="0" fontId="23" fillId="22" borderId="0" applyNumberFormat="0" applyBorder="0" applyAlignment="0" applyProtection="0"/>
    <xf numFmtId="0" fontId="9" fillId="0" borderId="0"/>
    <xf numFmtId="0" fontId="29" fillId="0" borderId="0"/>
    <xf numFmtId="0" fontId="12" fillId="23" borderId="7" applyNumberFormat="0" applyFont="0" applyAlignment="0" applyProtection="0"/>
    <xf numFmtId="0" fontId="24" fillId="20" borderId="8" applyNumberFormat="0" applyAlignment="0" applyProtection="0"/>
    <xf numFmtId="9" fontId="29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9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9" fillId="0" borderId="0"/>
    <xf numFmtId="0" fontId="10" fillId="0" borderId="0"/>
    <xf numFmtId="0" fontId="6" fillId="0" borderId="0"/>
    <xf numFmtId="0" fontId="5" fillId="0" borderId="0"/>
    <xf numFmtId="9" fontId="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57">
    <xf numFmtId="0" fontId="0" fillId="0" borderId="0" xfId="0"/>
    <xf numFmtId="0" fontId="0" fillId="24" borderId="0" xfId="0" applyFill="1"/>
    <xf numFmtId="0" fontId="0" fillId="24" borderId="0" xfId="0" applyFill="1" applyAlignment="1">
      <alignment horizontal="center" vertical="center"/>
    </xf>
    <xf numFmtId="0" fontId="0" fillId="24" borderId="10" xfId="0" applyFill="1" applyBorder="1"/>
    <xf numFmtId="0" fontId="0" fillId="24" borderId="0" xfId="0" applyFill="1" applyAlignment="1">
      <alignment horizontal="center"/>
    </xf>
    <xf numFmtId="0" fontId="40" fillId="24" borderId="0" xfId="0" applyFont="1" applyFill="1" applyAlignment="1">
      <alignment horizontal="center" vertical="center"/>
    </xf>
    <xf numFmtId="0" fontId="40" fillId="24" borderId="0" xfId="0" applyFont="1" applyFill="1"/>
    <xf numFmtId="0" fontId="36" fillId="24" borderId="0" xfId="0" applyFont="1" applyFill="1"/>
    <xf numFmtId="0" fontId="41" fillId="24" borderId="0" xfId="0" applyFont="1" applyFill="1" applyAlignment="1">
      <alignment horizontal="center" vertical="center"/>
    </xf>
    <xf numFmtId="0" fontId="43" fillId="30" borderId="10" xfId="0" applyFont="1" applyFill="1" applyBorder="1" applyAlignment="1">
      <alignment horizontal="center"/>
    </xf>
    <xf numFmtId="0" fontId="37" fillId="0" borderId="10" xfId="0" applyFont="1" applyBorder="1" applyAlignment="1">
      <alignment horizontal="left" vertical="center" indent="1"/>
    </xf>
    <xf numFmtId="1" fontId="0" fillId="24" borderId="0" xfId="0" applyNumberFormat="1" applyFill="1"/>
    <xf numFmtId="0" fontId="0" fillId="27" borderId="0" xfId="0" applyFill="1"/>
    <xf numFmtId="0" fontId="9" fillId="24" borderId="10" xfId="0" applyFont="1" applyFill="1" applyBorder="1"/>
    <xf numFmtId="0" fontId="9" fillId="24" borderId="0" xfId="0" applyFont="1" applyFill="1"/>
    <xf numFmtId="0" fontId="47" fillId="0" borderId="0" xfId="0" applyFont="1" applyAlignment="1">
      <alignment vertical="center" readingOrder="1"/>
    </xf>
    <xf numFmtId="0" fontId="49" fillId="24" borderId="0" xfId="0" applyFont="1" applyFill="1" applyAlignment="1">
      <alignment horizontal="center" vertical="center"/>
    </xf>
    <xf numFmtId="0" fontId="50" fillId="24" borderId="0" xfId="0" applyFont="1" applyFill="1"/>
    <xf numFmtId="0" fontId="50" fillId="24" borderId="0" xfId="0" applyFont="1" applyFill="1" applyAlignment="1">
      <alignment horizontal="center"/>
    </xf>
    <xf numFmtId="0" fontId="50" fillId="24" borderId="0" xfId="0" applyFont="1" applyFill="1" applyAlignment="1">
      <alignment horizontal="center" vertical="center"/>
    </xf>
    <xf numFmtId="0" fontId="37" fillId="29" borderId="10" xfId="0" applyFont="1" applyFill="1" applyBorder="1" applyAlignment="1" applyProtection="1">
      <alignment horizontal="left" vertical="center" indent="1"/>
      <protection hidden="1"/>
    </xf>
    <xf numFmtId="0" fontId="34" fillId="33" borderId="11" xfId="0" applyFont="1" applyFill="1" applyBorder="1" applyAlignment="1" applyProtection="1">
      <alignment horizontal="center" vertical="center"/>
      <protection locked="0"/>
    </xf>
    <xf numFmtId="0" fontId="37" fillId="29" borderId="10" xfId="0" applyFont="1" applyFill="1" applyBorder="1" applyAlignment="1" applyProtection="1">
      <alignment horizontal="center" vertical="center"/>
      <protection locked="0"/>
    </xf>
    <xf numFmtId="5" fontId="37" fillId="29" borderId="10" xfId="0" applyNumberFormat="1" applyFont="1" applyFill="1" applyBorder="1" applyAlignment="1" applyProtection="1">
      <alignment horizontal="center" vertical="center"/>
      <protection locked="0"/>
    </xf>
    <xf numFmtId="9" fontId="37" fillId="29" borderId="10" xfId="46" applyFont="1" applyFill="1" applyBorder="1" applyAlignment="1" applyProtection="1">
      <alignment horizontal="center" vertical="center"/>
      <protection locked="0"/>
    </xf>
    <xf numFmtId="0" fontId="35" fillId="24" borderId="0" xfId="0" applyFont="1" applyFill="1" applyProtection="1">
      <protection hidden="1"/>
    </xf>
    <xf numFmtId="0" fontId="37" fillId="24" borderId="0" xfId="0" applyFont="1" applyFill="1" applyProtection="1">
      <protection hidden="1"/>
    </xf>
    <xf numFmtId="0" fontId="45" fillId="24" borderId="0" xfId="0" applyFont="1" applyFill="1" applyAlignment="1" applyProtection="1">
      <alignment vertical="center"/>
      <protection hidden="1"/>
    </xf>
    <xf numFmtId="0" fontId="32" fillId="24" borderId="0" xfId="0" applyFont="1" applyFill="1" applyAlignment="1" applyProtection="1">
      <alignment horizontal="center"/>
      <protection hidden="1"/>
    </xf>
    <xf numFmtId="0" fontId="38" fillId="24" borderId="0" xfId="0" applyFont="1" applyFill="1" applyAlignment="1" applyProtection="1">
      <alignment horizontal="center" vertical="center"/>
      <protection hidden="1"/>
    </xf>
    <xf numFmtId="0" fontId="38" fillId="24" borderId="0" xfId="0" applyFont="1" applyFill="1" applyProtection="1"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37" fillId="24" borderId="0" xfId="0" applyFont="1" applyFill="1" applyAlignment="1" applyProtection="1">
      <alignment horizontal="center" vertical="center"/>
      <protection hidden="1"/>
    </xf>
    <xf numFmtId="0" fontId="33" fillId="24" borderId="0" xfId="0" applyFont="1" applyFill="1" applyAlignment="1" applyProtection="1">
      <alignment horizontal="center" vertical="center"/>
      <protection hidden="1"/>
    </xf>
    <xf numFmtId="0" fontId="46" fillId="24" borderId="0" xfId="0" applyFont="1" applyFill="1" applyAlignment="1" applyProtection="1">
      <alignment horizontal="left" vertical="center"/>
      <protection hidden="1"/>
    </xf>
    <xf numFmtId="0" fontId="44" fillId="24" borderId="0" xfId="0" applyFont="1" applyFill="1" applyAlignment="1" applyProtection="1">
      <alignment horizontal="center" vertical="center"/>
      <protection hidden="1"/>
    </xf>
    <xf numFmtId="0" fontId="34" fillId="24" borderId="0" xfId="0" applyFont="1" applyFill="1" applyAlignment="1" applyProtection="1">
      <alignment horizontal="center" vertical="center"/>
      <protection hidden="1"/>
    </xf>
    <xf numFmtId="0" fontId="39" fillId="24" borderId="0" xfId="0" applyFont="1" applyFill="1" applyAlignment="1" applyProtection="1">
      <alignment horizontal="center" vertical="center"/>
      <protection hidden="1"/>
    </xf>
    <xf numFmtId="0" fontId="35" fillId="24" borderId="0" xfId="0" applyFont="1" applyFill="1" applyAlignment="1" applyProtection="1">
      <alignment horizontal="center"/>
      <protection hidden="1"/>
    </xf>
    <xf numFmtId="0" fontId="39" fillId="25" borderId="10" xfId="0" applyFont="1" applyFill="1" applyBorder="1" applyAlignment="1" applyProtection="1">
      <alignment horizontal="center"/>
      <protection hidden="1"/>
    </xf>
    <xf numFmtId="0" fontId="39" fillId="25" borderId="10" xfId="0" applyFont="1" applyFill="1" applyBorder="1" applyAlignment="1" applyProtection="1">
      <alignment horizontal="center" vertical="center"/>
      <protection hidden="1"/>
    </xf>
    <xf numFmtId="0" fontId="37" fillId="24" borderId="0" xfId="0" applyFont="1" applyFill="1" applyAlignment="1" applyProtection="1">
      <alignment horizontal="center"/>
      <protection hidden="1"/>
    </xf>
    <xf numFmtId="0" fontId="39" fillId="28" borderId="10" xfId="0" applyFont="1" applyFill="1" applyBorder="1" applyAlignment="1" applyProtection="1">
      <alignment horizontal="center"/>
      <protection hidden="1"/>
    </xf>
    <xf numFmtId="0" fontId="48" fillId="0" borderId="0" xfId="0" applyFont="1" applyProtection="1">
      <protection hidden="1"/>
    </xf>
    <xf numFmtId="0" fontId="33" fillId="24" borderId="0" xfId="0" applyFont="1" applyFill="1" applyAlignment="1" applyProtection="1">
      <alignment horizontal="center" vertical="center"/>
      <protection locked="0"/>
    </xf>
    <xf numFmtId="5" fontId="34" fillId="33" borderId="10" xfId="0" applyNumberFormat="1" applyFont="1" applyFill="1" applyBorder="1" applyAlignment="1" applyProtection="1">
      <alignment horizontal="center" vertical="center"/>
      <protection locked="0"/>
    </xf>
    <xf numFmtId="0" fontId="45" fillId="27" borderId="0" xfId="0" applyFont="1" applyFill="1" applyAlignment="1" applyProtection="1">
      <alignment horizontal="center" vertical="center"/>
      <protection locked="0"/>
    </xf>
    <xf numFmtId="0" fontId="44" fillId="33" borderId="15" xfId="0" applyFont="1" applyFill="1" applyBorder="1" applyAlignment="1" applyProtection="1">
      <alignment horizontal="center" vertical="center" wrapText="1"/>
      <protection hidden="1"/>
    </xf>
    <xf numFmtId="0" fontId="44" fillId="33" borderId="11" xfId="0" applyFont="1" applyFill="1" applyBorder="1" applyAlignment="1" applyProtection="1">
      <alignment horizontal="center" vertical="center" wrapText="1"/>
      <protection hidden="1"/>
    </xf>
    <xf numFmtId="0" fontId="34" fillId="31" borderId="12" xfId="0" applyFont="1" applyFill="1" applyBorder="1" applyAlignment="1" applyProtection="1">
      <alignment horizontal="center" vertical="center"/>
      <protection hidden="1"/>
    </xf>
    <xf numFmtId="0" fontId="34" fillId="31" borderId="13" xfId="0" applyFont="1" applyFill="1" applyBorder="1" applyAlignment="1" applyProtection="1">
      <alignment horizontal="center" vertical="center"/>
      <protection hidden="1"/>
    </xf>
    <xf numFmtId="0" fontId="34" fillId="32" borderId="12" xfId="0" applyFont="1" applyFill="1" applyBorder="1" applyAlignment="1" applyProtection="1">
      <alignment horizontal="center" vertical="center"/>
      <protection hidden="1"/>
    </xf>
    <xf numFmtId="0" fontId="34" fillId="32" borderId="14" xfId="0" applyFont="1" applyFill="1" applyBorder="1" applyAlignment="1" applyProtection="1">
      <alignment horizontal="center" vertical="center"/>
      <protection hidden="1"/>
    </xf>
    <xf numFmtId="0" fontId="44" fillId="33" borderId="15" xfId="0" applyFont="1" applyFill="1" applyBorder="1" applyAlignment="1" applyProtection="1">
      <alignment horizontal="center" vertical="center"/>
      <protection hidden="1"/>
    </xf>
    <xf numFmtId="0" fontId="44" fillId="33" borderId="11" xfId="0" applyFont="1" applyFill="1" applyBorder="1" applyAlignment="1" applyProtection="1">
      <alignment horizontal="center" vertical="center"/>
      <protection hidden="1"/>
    </xf>
    <xf numFmtId="0" fontId="42" fillId="26" borderId="15" xfId="0" applyFont="1" applyFill="1" applyBorder="1" applyAlignment="1">
      <alignment horizontal="center" vertical="center"/>
    </xf>
    <xf numFmtId="0" fontId="42" fillId="26" borderId="11" xfId="0" applyFont="1" applyFill="1" applyBorder="1" applyAlignment="1">
      <alignment horizontal="center" vertical="center"/>
    </xf>
  </cellXfs>
  <cellStyles count="6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10" xfId="51" xr:uid="{00000000-0005-0000-0000-00001C000000}"/>
    <cellStyle name="Comma 2" xfId="47" xr:uid="{00000000-0005-0000-0000-00001D000000}"/>
    <cellStyle name="Comma 2 2" xfId="59" xr:uid="{00000000-0005-0000-0000-00001E000000}"/>
    <cellStyle name="Comma 3" xfId="62" xr:uid="{00000000-0005-0000-0000-00001F000000}"/>
    <cellStyle name="Currency 2" xfId="60" xr:uid="{00000000-0005-0000-0000-000021000000}"/>
    <cellStyle name="Currency 3" xfId="61" xr:uid="{00000000-0005-0000-0000-000022000000}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 2" xfId="34" xr:uid="{00000000-0005-0000-0000-00002A000000}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10" xfId="48" xr:uid="{00000000-0005-0000-0000-00002F000000}"/>
    <cellStyle name="Normal 10 2" xfId="54" xr:uid="{00000000-0005-0000-0000-000030000000}"/>
    <cellStyle name="Normal 11" xfId="52" xr:uid="{00000000-0005-0000-0000-000031000000}"/>
    <cellStyle name="Normal 2" xfId="38" xr:uid="{00000000-0005-0000-0000-000032000000}"/>
    <cellStyle name="Normal 2 2" xfId="39" xr:uid="{00000000-0005-0000-0000-000033000000}"/>
    <cellStyle name="Normal 2 2 2" xfId="55" xr:uid="{00000000-0005-0000-0000-000034000000}"/>
    <cellStyle name="Normal 2 2 2 2" xfId="63" xr:uid="{00000000-0005-0000-0000-000035000000}"/>
    <cellStyle name="Normal 2 2 2 2 2" xfId="64" xr:uid="{00000000-0005-0000-0000-000036000000}"/>
    <cellStyle name="Normal 2 8" xfId="50" xr:uid="{00000000-0005-0000-0000-000037000000}"/>
    <cellStyle name="Normal 3" xfId="57" xr:uid="{00000000-0005-0000-0000-000038000000}"/>
    <cellStyle name="Normal 4" xfId="65" xr:uid="{5DEF0685-F45E-4AB9-8D1A-F91F1C15E00A}"/>
    <cellStyle name="Normal 5" xfId="53" xr:uid="{00000000-0005-0000-0000-000039000000}"/>
    <cellStyle name="Note" xfId="40" builtinId="10" customBuiltin="1"/>
    <cellStyle name="Output" xfId="41" builtinId="21" customBuiltin="1"/>
    <cellStyle name="Percent" xfId="46" builtinId="5"/>
    <cellStyle name="Percent 2" xfId="42" xr:uid="{00000000-0005-0000-0000-00003D000000}"/>
    <cellStyle name="Percent 2 2" xfId="56" xr:uid="{00000000-0005-0000-0000-00003E000000}"/>
    <cellStyle name="Percent 3" xfId="49" xr:uid="{00000000-0005-0000-0000-00003F000000}"/>
    <cellStyle name="Percent 4" xfId="58" xr:uid="{00000000-0005-0000-0000-000040000000}"/>
    <cellStyle name="Title" xfId="43" builtinId="15" customBuiltin="1"/>
    <cellStyle name="Total" xfId="44" builtinId="25" customBuiltin="1"/>
    <cellStyle name="Warning Text" xfId="45" builtinId="11" customBuiltin="1"/>
  </cellStyles>
  <dxfs count="12">
    <dxf>
      <font>
        <strike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7AD24E"/>
      <color rgb="FF87CB3D"/>
      <color rgb="FF064E40"/>
      <color rgb="FFFFC000"/>
      <color rgb="FFC0C0C0"/>
      <color rgb="FFFCCD04"/>
      <color rgb="FF0C98BA"/>
      <color rgb="FF8DD8CC"/>
      <color rgb="FF0DAD8D"/>
      <color rgb="FF64BB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180975</xdr:colOff>
      <xdr:row>6</xdr:row>
      <xdr:rowOff>152400</xdr:rowOff>
    </xdr:from>
    <xdr:ext cx="8391525" cy="12255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3698425-1A86-4E47-A78C-5915A7DDF720}"/>
            </a:ext>
          </a:extLst>
        </xdr:cNvPr>
        <xdr:cNvSpPr txBox="1"/>
      </xdr:nvSpPr>
      <xdr:spPr>
        <a:xfrm>
          <a:off x="790575" y="1123950"/>
          <a:ext cx="8391525" cy="12255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AU" sz="1100"/>
        </a:p>
        <a:p>
          <a:r>
            <a:rPr lang="en-AU" sz="1400" b="0">
              <a:solidFill>
                <a:srgbClr val="002060"/>
              </a:solidFill>
            </a:rPr>
            <a:t>In</a:t>
          </a:r>
          <a:r>
            <a:rPr lang="en-AU" sz="1400" b="0" baseline="0">
              <a:solidFill>
                <a:srgbClr val="002060"/>
              </a:solidFill>
            </a:rPr>
            <a:t> </a:t>
          </a:r>
          <a:r>
            <a:rPr lang="en-AU" sz="1400" b="0" baseline="0">
              <a:solidFill>
                <a:srgbClr val="FF0000"/>
              </a:solidFill>
            </a:rPr>
            <a:t>cells E6:E8</a:t>
          </a:r>
          <a:r>
            <a:rPr lang="en-AU" sz="1400" b="0" baseline="0">
              <a:solidFill>
                <a:srgbClr val="002060"/>
              </a:solidFill>
            </a:rPr>
            <a:t>, use the </a:t>
          </a:r>
          <a:r>
            <a:rPr lang="en-AU" sz="1400" b="0" baseline="0">
              <a:solidFill>
                <a:srgbClr val="FF0000"/>
              </a:solidFill>
            </a:rPr>
            <a:t>drop down </a:t>
          </a:r>
          <a:r>
            <a:rPr lang="en-AU" sz="1400" b="0" baseline="0">
              <a:solidFill>
                <a:srgbClr val="002060"/>
              </a:solidFill>
            </a:rPr>
            <a:t>to select information relating to </a:t>
          </a:r>
        </a:p>
        <a:p>
          <a:pPr lvl="1"/>
          <a:r>
            <a:rPr lang="en-AU" sz="1400" b="0" baseline="0">
              <a:solidFill>
                <a:schemeClr val="bg2">
                  <a:lumMod val="10000"/>
                </a:schemeClr>
              </a:solidFill>
            </a:rPr>
            <a:t>  </a:t>
          </a:r>
          <a:r>
            <a:rPr lang="en-AU" sz="1400" b="0" baseline="0">
              <a:solidFill>
                <a:srgbClr val="064E40"/>
              </a:solidFill>
            </a:rPr>
            <a:t>Asset Type Asset </a:t>
          </a:r>
        </a:p>
        <a:p>
          <a:pPr lvl="1"/>
          <a:r>
            <a:rPr lang="en-AU" sz="1400" b="0" baseline="0">
              <a:solidFill>
                <a:srgbClr val="064E40"/>
              </a:solidFill>
            </a:rPr>
            <a:t>  Sub-Category </a:t>
          </a:r>
        </a:p>
        <a:p>
          <a:pPr lvl="1"/>
          <a:r>
            <a:rPr lang="en-AU" sz="1400" b="0" baseline="0">
              <a:solidFill>
                <a:srgbClr val="064E40"/>
              </a:solidFill>
            </a:rPr>
            <a:t>  Nature of Natural Disaster </a:t>
          </a:r>
        </a:p>
        <a:p>
          <a:endParaRPr lang="en-AU" sz="1400" b="0" baseline="0">
            <a:solidFill>
              <a:schemeClr val="bg2">
                <a:lumMod val="10000"/>
              </a:schemeClr>
            </a:solidFill>
          </a:endParaRPr>
        </a:p>
        <a:p>
          <a:endParaRPr lang="en-AU" sz="1100"/>
        </a:p>
      </xdr:txBody>
    </xdr:sp>
    <xdr:clientData/>
  </xdr:oneCellAnchor>
  <xdr:oneCellAnchor>
    <xdr:from>
      <xdr:col>1</xdr:col>
      <xdr:colOff>168274</xdr:colOff>
      <xdr:row>15</xdr:row>
      <xdr:rowOff>114300</xdr:rowOff>
    </xdr:from>
    <xdr:ext cx="8404225" cy="122555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08C473B-0448-4DC9-B213-99DB46282696}"/>
            </a:ext>
          </a:extLst>
        </xdr:cNvPr>
        <xdr:cNvSpPr txBox="1"/>
      </xdr:nvSpPr>
      <xdr:spPr>
        <a:xfrm>
          <a:off x="777874" y="2543175"/>
          <a:ext cx="8404225" cy="12255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AU" sz="1400" b="0" baseline="0">
            <a:solidFill>
              <a:schemeClr val="bg2">
                <a:lumMod val="10000"/>
              </a:schemeClr>
            </a:solidFill>
          </a:endParaRPr>
        </a:p>
        <a:p>
          <a:r>
            <a:rPr lang="en-AU" sz="1400" b="0" baseline="0">
              <a:solidFill>
                <a:srgbClr val="002060"/>
              </a:solidFill>
            </a:rPr>
            <a:t>In </a:t>
          </a:r>
          <a:r>
            <a:rPr lang="en-AU" sz="1400" b="0" baseline="0">
              <a:solidFill>
                <a:srgbClr val="FF0000"/>
              </a:solidFill>
            </a:rPr>
            <a:t>cell E10, enter information </a:t>
          </a:r>
          <a:r>
            <a:rPr lang="en-AU" sz="1400" b="0" baseline="0">
              <a:solidFill>
                <a:srgbClr val="002060"/>
              </a:solidFill>
            </a:rPr>
            <a:t>relating to</a:t>
          </a:r>
        </a:p>
        <a:p>
          <a:pPr lvl="1"/>
          <a:r>
            <a:rPr lang="en-AU" sz="1400" b="0" baseline="0">
              <a:solidFill>
                <a:schemeClr val="bg2">
                  <a:lumMod val="10000"/>
                </a:schemeClr>
              </a:solidFill>
            </a:rPr>
            <a:t> </a:t>
          </a:r>
          <a:r>
            <a:rPr lang="en-AU" sz="1400" b="0" baseline="0">
              <a:solidFill>
                <a:srgbClr val="064E40"/>
              </a:solidFill>
            </a:rPr>
            <a:t>Total Betterment Project Funding Requested</a:t>
          </a:r>
        </a:p>
        <a:p>
          <a:pPr lvl="1"/>
          <a:r>
            <a:rPr lang="en-AU" sz="1400" b="0" baseline="0">
              <a:solidFill>
                <a:srgbClr val="064E40"/>
              </a:solidFill>
            </a:rPr>
            <a:t> </a:t>
          </a:r>
          <a:endParaRPr lang="en-AU" sz="1400" b="0" baseline="0">
            <a:solidFill>
              <a:schemeClr val="bg2">
                <a:lumMod val="10000"/>
              </a:schemeClr>
            </a:solidFill>
          </a:endParaRPr>
        </a:p>
        <a:p>
          <a:endParaRPr lang="en-AU" sz="1100"/>
        </a:p>
      </xdr:txBody>
    </xdr:sp>
    <xdr:clientData/>
  </xdr:oneCellAnchor>
  <xdr:oneCellAnchor>
    <xdr:from>
      <xdr:col>1</xdr:col>
      <xdr:colOff>177800</xdr:colOff>
      <xdr:row>24</xdr:row>
      <xdr:rowOff>76200</xdr:rowOff>
    </xdr:from>
    <xdr:ext cx="8382000" cy="97790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FCE6202-F76D-4629-8A0C-30E0320977D0}"/>
            </a:ext>
          </a:extLst>
        </xdr:cNvPr>
        <xdr:cNvSpPr txBox="1"/>
      </xdr:nvSpPr>
      <xdr:spPr>
        <a:xfrm>
          <a:off x="787400" y="3962400"/>
          <a:ext cx="8382000" cy="9779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AU" sz="1400" b="0" baseline="0">
            <a:solidFill>
              <a:schemeClr val="bg2">
                <a:lumMod val="10000"/>
              </a:schemeClr>
            </a:solidFill>
          </a:endParaRPr>
        </a:p>
        <a:p>
          <a:r>
            <a:rPr lang="en-AU" sz="1400" b="0" baseline="0">
              <a:solidFill>
                <a:srgbClr val="FF0000"/>
              </a:solidFill>
            </a:rPr>
            <a:t>Answer questions </a:t>
          </a:r>
          <a:r>
            <a:rPr lang="en-AU" sz="1400" b="0" baseline="0">
              <a:solidFill>
                <a:srgbClr val="002060"/>
              </a:solidFill>
            </a:rPr>
            <a:t>relating to base case - </a:t>
          </a:r>
          <a:r>
            <a:rPr lang="en-AU" sz="1400" b="0" baseline="0">
              <a:solidFill>
                <a:srgbClr val="FF0000"/>
              </a:solidFill>
            </a:rPr>
            <a:t>without betterment</a:t>
          </a:r>
        </a:p>
        <a:p>
          <a:pPr lvl="1"/>
          <a:r>
            <a:rPr lang="en-AU" sz="1400" b="0" baseline="0">
              <a:solidFill>
                <a:schemeClr val="bg2">
                  <a:lumMod val="10000"/>
                </a:schemeClr>
              </a:solidFill>
            </a:rPr>
            <a:t> </a:t>
          </a:r>
          <a:r>
            <a:rPr lang="en-AU" sz="1400" b="0" baseline="0">
              <a:solidFill>
                <a:srgbClr val="064E40"/>
              </a:solidFill>
            </a:rPr>
            <a:t>use </a:t>
          </a:r>
          <a:r>
            <a:rPr lang="en-AU" sz="1400" b="0" baseline="0">
              <a:solidFill>
                <a:srgbClr val="FF0000"/>
              </a:solidFill>
            </a:rPr>
            <a:t>column C </a:t>
          </a:r>
          <a:r>
            <a:rPr lang="en-AU" sz="1400" b="0" baseline="0">
              <a:solidFill>
                <a:srgbClr val="064E40"/>
              </a:solidFill>
            </a:rPr>
            <a:t>to answer questions</a:t>
          </a:r>
        </a:p>
        <a:p>
          <a:endParaRPr lang="en-AU" sz="1400" b="0" baseline="0">
            <a:solidFill>
              <a:schemeClr val="bg2">
                <a:lumMod val="10000"/>
              </a:schemeClr>
            </a:solidFill>
          </a:endParaRPr>
        </a:p>
        <a:p>
          <a:endParaRPr lang="en-AU" sz="1100"/>
        </a:p>
      </xdr:txBody>
    </xdr:sp>
    <xdr:clientData/>
  </xdr:oneCellAnchor>
  <xdr:oneCellAnchor>
    <xdr:from>
      <xdr:col>1</xdr:col>
      <xdr:colOff>171450</xdr:colOff>
      <xdr:row>31</xdr:row>
      <xdr:rowOff>76200</xdr:rowOff>
    </xdr:from>
    <xdr:ext cx="8391525" cy="95885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EA0D1AD-924F-47D2-AD9C-9C9ED2928D80}"/>
            </a:ext>
          </a:extLst>
        </xdr:cNvPr>
        <xdr:cNvSpPr txBox="1"/>
      </xdr:nvSpPr>
      <xdr:spPr>
        <a:xfrm>
          <a:off x="781050" y="5095875"/>
          <a:ext cx="8391525" cy="95885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AU" sz="1400" b="0" baseline="0">
            <a:solidFill>
              <a:schemeClr val="bg2">
                <a:lumMod val="10000"/>
              </a:schemeClr>
            </a:solidFill>
          </a:endParaRPr>
        </a:p>
        <a:p>
          <a:r>
            <a:rPr lang="en-AU" sz="14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Answer questions </a:t>
          </a:r>
          <a:r>
            <a:rPr lang="en-AU" sz="14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relating to base case - </a:t>
          </a:r>
          <a:r>
            <a:rPr lang="en-AU" sz="14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with betterment</a:t>
          </a:r>
          <a:endParaRPr lang="en-AU" sz="1400" b="0">
            <a:solidFill>
              <a:srgbClr val="FF0000"/>
            </a:solidFill>
            <a:effectLst/>
          </a:endParaRPr>
        </a:p>
        <a:p>
          <a:pPr lvl="1"/>
          <a:r>
            <a:rPr lang="en-AU" sz="1400" b="0" baseline="0">
              <a:solidFill>
                <a:schemeClr val="bg2">
                  <a:lumMod val="1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AU" sz="1400" b="0" baseline="0">
              <a:solidFill>
                <a:srgbClr val="064E40"/>
              </a:solidFill>
              <a:effectLst/>
              <a:latin typeface="+mn-lt"/>
              <a:ea typeface="+mn-ea"/>
              <a:cs typeface="+mn-cs"/>
            </a:rPr>
            <a:t>use </a:t>
          </a:r>
          <a:r>
            <a:rPr lang="en-AU" sz="14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column F</a:t>
          </a:r>
          <a:r>
            <a:rPr lang="en-AU" sz="1400" b="0" baseline="0">
              <a:solidFill>
                <a:srgbClr val="064E40"/>
              </a:solidFill>
              <a:effectLst/>
              <a:latin typeface="+mn-lt"/>
              <a:ea typeface="+mn-ea"/>
              <a:cs typeface="+mn-cs"/>
            </a:rPr>
            <a:t> to answer questions</a:t>
          </a:r>
          <a:endParaRPr lang="en-AU" sz="1400" b="0">
            <a:solidFill>
              <a:srgbClr val="064E40"/>
            </a:solidFill>
            <a:effectLst/>
          </a:endParaRPr>
        </a:p>
        <a:p>
          <a:endParaRPr lang="en-AU" sz="1100"/>
        </a:p>
      </xdr:txBody>
    </xdr:sp>
    <xdr:clientData/>
  </xdr:oneCellAnchor>
  <xdr:oneCellAnchor>
    <xdr:from>
      <xdr:col>1</xdr:col>
      <xdr:colOff>177800</xdr:colOff>
      <xdr:row>0</xdr:row>
      <xdr:rowOff>123825</xdr:rowOff>
    </xdr:from>
    <xdr:ext cx="8385175" cy="85090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6C0F695-52C8-4648-BC17-A9E5CDF7CC76}"/>
            </a:ext>
          </a:extLst>
        </xdr:cNvPr>
        <xdr:cNvSpPr txBox="1"/>
      </xdr:nvSpPr>
      <xdr:spPr>
        <a:xfrm>
          <a:off x="787400" y="123825"/>
          <a:ext cx="8385175" cy="8509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AU" sz="1400" b="1" u="sng" baseline="0">
              <a:solidFill>
                <a:srgbClr val="002060"/>
              </a:solidFill>
              <a:latin typeface="+mn-lt"/>
              <a:ea typeface="+mn-ea"/>
              <a:cs typeface="+mn-cs"/>
            </a:rPr>
            <a:t>INSTRUCTIONS</a:t>
          </a:r>
        </a:p>
        <a:p>
          <a:endParaRPr lang="en-AU" sz="1400" b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AU" sz="14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Go to the input tab</a:t>
          </a:r>
          <a:endParaRPr lang="en-AU" sz="1400" b="0">
            <a:solidFill>
              <a:srgbClr val="064E40"/>
            </a:solidFill>
            <a:effectLst/>
          </a:endParaRPr>
        </a:p>
        <a:p>
          <a:endParaRPr lang="en-AU" sz="1100"/>
        </a:p>
      </xdr:txBody>
    </xdr:sp>
    <xdr:clientData/>
  </xdr:oneCellAnchor>
  <xdr:twoCellAnchor>
    <xdr:from>
      <xdr:col>2</xdr:col>
      <xdr:colOff>25401</xdr:colOff>
      <xdr:row>6</xdr:row>
      <xdr:rowOff>15875</xdr:rowOff>
    </xdr:from>
    <xdr:to>
      <xdr:col>2</xdr:col>
      <xdr:colOff>158751</xdr:colOff>
      <xdr:row>6</xdr:row>
      <xdr:rowOff>133350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44E79C8F-F965-413E-9C01-EE00E7051A16}"/>
            </a:ext>
          </a:extLst>
        </xdr:cNvPr>
        <xdr:cNvSpPr/>
      </xdr:nvSpPr>
      <xdr:spPr>
        <a:xfrm>
          <a:off x="1244601" y="987425"/>
          <a:ext cx="133350" cy="117475"/>
        </a:xfrm>
        <a:prstGeom prst="downArrow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</xdr:col>
      <xdr:colOff>47625</xdr:colOff>
      <xdr:row>14</xdr:row>
      <xdr:rowOff>104775</xdr:rowOff>
    </xdr:from>
    <xdr:to>
      <xdr:col>2</xdr:col>
      <xdr:colOff>180975</xdr:colOff>
      <xdr:row>15</xdr:row>
      <xdr:rowOff>63500</xdr:rowOff>
    </xdr:to>
    <xdr:sp macro="" textlink="">
      <xdr:nvSpPr>
        <xdr:cNvPr id="10" name="Arrow: Down 9">
          <a:extLst>
            <a:ext uri="{FF2B5EF4-FFF2-40B4-BE49-F238E27FC236}">
              <a16:creationId xmlns:a16="http://schemas.microsoft.com/office/drawing/2014/main" id="{6DA7B39D-5094-4D37-9066-1733555FE3E6}"/>
            </a:ext>
          </a:extLst>
        </xdr:cNvPr>
        <xdr:cNvSpPr/>
      </xdr:nvSpPr>
      <xdr:spPr>
        <a:xfrm>
          <a:off x="1266825" y="2371725"/>
          <a:ext cx="133350" cy="120650"/>
        </a:xfrm>
        <a:prstGeom prst="downArrow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</xdr:col>
      <xdr:colOff>95250</xdr:colOff>
      <xdr:row>23</xdr:row>
      <xdr:rowOff>76200</xdr:rowOff>
    </xdr:from>
    <xdr:to>
      <xdr:col>2</xdr:col>
      <xdr:colOff>228600</xdr:colOff>
      <xdr:row>24</xdr:row>
      <xdr:rowOff>38100</xdr:rowOff>
    </xdr:to>
    <xdr:sp macro="" textlink="">
      <xdr:nvSpPr>
        <xdr:cNvPr id="11" name="Arrow: Down 10">
          <a:extLst>
            <a:ext uri="{FF2B5EF4-FFF2-40B4-BE49-F238E27FC236}">
              <a16:creationId xmlns:a16="http://schemas.microsoft.com/office/drawing/2014/main" id="{1C111CD2-DE53-4413-9A1D-63A3B8854C87}"/>
            </a:ext>
          </a:extLst>
        </xdr:cNvPr>
        <xdr:cNvSpPr/>
      </xdr:nvSpPr>
      <xdr:spPr>
        <a:xfrm>
          <a:off x="1314450" y="3800475"/>
          <a:ext cx="133350" cy="123825"/>
        </a:xfrm>
        <a:prstGeom prst="downArrow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2</xdr:col>
      <xdr:colOff>101600</xdr:colOff>
      <xdr:row>30</xdr:row>
      <xdr:rowOff>114300</xdr:rowOff>
    </xdr:from>
    <xdr:to>
      <xdr:col>2</xdr:col>
      <xdr:colOff>234950</xdr:colOff>
      <xdr:row>31</xdr:row>
      <xdr:rowOff>73025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9EA1AAD-407D-4003-AAAB-73F33884F342}"/>
            </a:ext>
          </a:extLst>
        </xdr:cNvPr>
        <xdr:cNvSpPr/>
      </xdr:nvSpPr>
      <xdr:spPr>
        <a:xfrm>
          <a:off x="1320800" y="4972050"/>
          <a:ext cx="133350" cy="120650"/>
        </a:xfrm>
        <a:prstGeom prst="downArrow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247649</xdr:colOff>
      <xdr:row>3</xdr:row>
      <xdr:rowOff>200025</xdr:rowOff>
    </xdr:from>
    <xdr:to>
      <xdr:col>5</xdr:col>
      <xdr:colOff>1625600</xdr:colOff>
      <xdr:row>6</xdr:row>
      <xdr:rowOff>104776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53D5D9C0-04FA-483B-9233-F60B8A1B307D}"/>
            </a:ext>
          </a:extLst>
        </xdr:cNvPr>
        <xdr:cNvSpPr/>
      </xdr:nvSpPr>
      <xdr:spPr>
        <a:xfrm>
          <a:off x="15811499" y="838200"/>
          <a:ext cx="1377951" cy="542926"/>
        </a:xfrm>
        <a:prstGeom prst="roundRect">
          <a:avLst/>
        </a:prstGeom>
        <a:solidFill>
          <a:srgbClr val="002060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1100" b="1"/>
            <a:t>SELECT FROM DROP-DOWN</a:t>
          </a:r>
        </a:p>
      </xdr:txBody>
    </xdr:sp>
    <xdr:clientData/>
  </xdr:twoCellAnchor>
  <xdr:twoCellAnchor>
    <xdr:from>
      <xdr:col>5</xdr:col>
      <xdr:colOff>257175</xdr:colOff>
      <xdr:row>9</xdr:row>
      <xdr:rowOff>358776</xdr:rowOff>
    </xdr:from>
    <xdr:to>
      <xdr:col>5</xdr:col>
      <xdr:colOff>1597025</xdr:colOff>
      <xdr:row>11</xdr:row>
      <xdr:rowOff>44451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0DC66D59-7760-43A6-ADA8-81DC2956FFC4}"/>
            </a:ext>
          </a:extLst>
        </xdr:cNvPr>
        <xdr:cNvSpPr/>
      </xdr:nvSpPr>
      <xdr:spPr>
        <a:xfrm>
          <a:off x="15821025" y="2292351"/>
          <a:ext cx="1339850" cy="552450"/>
        </a:xfrm>
        <a:prstGeom prst="roundRect">
          <a:avLst/>
        </a:prstGeom>
        <a:solidFill>
          <a:srgbClr val="002060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1100" b="1"/>
            <a:t>FILL</a:t>
          </a:r>
          <a:r>
            <a:rPr lang="en-AU" sz="1100" b="1" baseline="0"/>
            <a:t> IN </a:t>
          </a:r>
          <a:r>
            <a:rPr lang="en-AU" sz="1100" b="1" baseline="0">
              <a:solidFill>
                <a:schemeClr val="bg1"/>
              </a:solidFill>
            </a:rPr>
            <a:t>FUNDING</a:t>
          </a:r>
          <a:r>
            <a:rPr lang="en-AU" sz="1100" b="1" baseline="0"/>
            <a:t> INFORMATION</a:t>
          </a:r>
          <a:endParaRPr lang="en-AU" sz="1100" b="1"/>
        </a:p>
      </xdr:txBody>
    </xdr:sp>
    <xdr:clientData/>
  </xdr:twoCellAnchor>
  <xdr:twoCellAnchor>
    <xdr:from>
      <xdr:col>4</xdr:col>
      <xdr:colOff>5934074</xdr:colOff>
      <xdr:row>4</xdr:row>
      <xdr:rowOff>9522</xdr:rowOff>
    </xdr:from>
    <xdr:to>
      <xdr:col>5</xdr:col>
      <xdr:colOff>238124</xdr:colOff>
      <xdr:row>5</xdr:row>
      <xdr:rowOff>9525</xdr:rowOff>
    </xdr:to>
    <xdr:sp macro="" textlink="">
      <xdr:nvSpPr>
        <xdr:cNvPr id="4" name="Arrow: Left-Up 3">
          <a:extLst>
            <a:ext uri="{FF2B5EF4-FFF2-40B4-BE49-F238E27FC236}">
              <a16:creationId xmlns:a16="http://schemas.microsoft.com/office/drawing/2014/main" id="{1FEE3894-303F-4C47-8BD7-870A26297CA1}"/>
            </a:ext>
          </a:extLst>
        </xdr:cNvPr>
        <xdr:cNvSpPr/>
      </xdr:nvSpPr>
      <xdr:spPr>
        <a:xfrm flipH="1" flipV="1">
          <a:off x="15249524" y="866772"/>
          <a:ext cx="542925" cy="200028"/>
        </a:xfrm>
        <a:prstGeom prst="leftUpArrow">
          <a:avLst/>
        </a:prstGeom>
        <a:solidFill>
          <a:srgbClr val="002060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4</xdr:col>
      <xdr:colOff>5969000</xdr:colOff>
      <xdr:row>10</xdr:row>
      <xdr:rowOff>6350</xdr:rowOff>
    </xdr:from>
    <xdr:to>
      <xdr:col>5</xdr:col>
      <xdr:colOff>266700</xdr:colOff>
      <xdr:row>11</xdr:row>
      <xdr:rowOff>19050</xdr:rowOff>
    </xdr:to>
    <xdr:sp macro="" textlink="">
      <xdr:nvSpPr>
        <xdr:cNvPr id="9" name="Arrow: Left-Up 8">
          <a:extLst>
            <a:ext uri="{FF2B5EF4-FFF2-40B4-BE49-F238E27FC236}">
              <a16:creationId xmlns:a16="http://schemas.microsoft.com/office/drawing/2014/main" id="{A5C02463-CF6B-4F9D-AC36-0C75C0A32926}"/>
            </a:ext>
          </a:extLst>
        </xdr:cNvPr>
        <xdr:cNvSpPr/>
      </xdr:nvSpPr>
      <xdr:spPr>
        <a:xfrm flipH="1">
          <a:off x="15284450" y="2606675"/>
          <a:ext cx="536575" cy="212725"/>
        </a:xfrm>
        <a:prstGeom prst="leftUpArrow">
          <a:avLst/>
        </a:prstGeom>
        <a:solidFill>
          <a:srgbClr val="002060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5</xdr:col>
      <xdr:colOff>28574</xdr:colOff>
      <xdr:row>27</xdr:row>
      <xdr:rowOff>149226</xdr:rowOff>
    </xdr:from>
    <xdr:to>
      <xdr:col>6</xdr:col>
      <xdr:colOff>19049</xdr:colOff>
      <xdr:row>30</xdr:row>
      <xdr:rowOff>76200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BE763F39-571D-4702-A24D-781C5EABE5B7}"/>
            </a:ext>
          </a:extLst>
        </xdr:cNvPr>
        <xdr:cNvSpPr/>
      </xdr:nvSpPr>
      <xdr:spPr>
        <a:xfrm>
          <a:off x="15592424" y="6169026"/>
          <a:ext cx="1628775" cy="527049"/>
        </a:xfrm>
        <a:prstGeom prst="roundRect">
          <a:avLst/>
        </a:prstGeom>
        <a:solidFill>
          <a:srgbClr val="002060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1100" b="1"/>
            <a:t>ANSWER</a:t>
          </a:r>
          <a:r>
            <a:rPr lang="en-AU" sz="1100" b="1" baseline="0"/>
            <a:t> QUESTIONS FOR BETTERMENT</a:t>
          </a:r>
          <a:endParaRPr lang="en-AU" sz="1100" b="1"/>
        </a:p>
      </xdr:txBody>
    </xdr:sp>
    <xdr:clientData/>
  </xdr:twoCellAnchor>
  <xdr:twoCellAnchor>
    <xdr:from>
      <xdr:col>2</xdr:col>
      <xdr:colOff>9525</xdr:colOff>
      <xdr:row>27</xdr:row>
      <xdr:rowOff>133349</xdr:rowOff>
    </xdr:from>
    <xdr:to>
      <xdr:col>3</xdr:col>
      <xdr:colOff>57150</xdr:colOff>
      <xdr:row>30</xdr:row>
      <xdr:rowOff>104775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7766E98E-D9F5-407B-BF8D-B66165E0E14E}"/>
            </a:ext>
          </a:extLst>
        </xdr:cNvPr>
        <xdr:cNvSpPr/>
      </xdr:nvSpPr>
      <xdr:spPr>
        <a:xfrm>
          <a:off x="6934200" y="6153149"/>
          <a:ext cx="1771650" cy="571501"/>
        </a:xfrm>
        <a:prstGeom prst="roundRect">
          <a:avLst/>
        </a:prstGeom>
        <a:solidFill>
          <a:srgbClr val="002060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AU" sz="1100" b="1"/>
            <a:t>ANSWER</a:t>
          </a:r>
          <a:r>
            <a:rPr lang="en-AU" sz="1100" b="1" baseline="0"/>
            <a:t> QUESTIONS FOR </a:t>
          </a:r>
          <a:r>
            <a:rPr lang="en-AU" sz="1100" b="1" baseline="0">
              <a:solidFill>
                <a:srgbClr val="C00000"/>
              </a:solidFill>
            </a:rPr>
            <a:t>WITHOUT </a:t>
          </a:r>
          <a:r>
            <a:rPr lang="en-AU" sz="1100" b="1" baseline="0"/>
            <a:t>BETTERMENT</a:t>
          </a:r>
          <a:endParaRPr lang="en-AU" sz="1100" b="1"/>
        </a:p>
      </xdr:txBody>
    </xdr:sp>
    <xdr:clientData/>
  </xdr:twoCellAnchor>
  <xdr:twoCellAnchor>
    <xdr:from>
      <xdr:col>2</xdr:col>
      <xdr:colOff>733425</xdr:colOff>
      <xdr:row>27</xdr:row>
      <xdr:rowOff>22224</xdr:rowOff>
    </xdr:from>
    <xdr:to>
      <xdr:col>2</xdr:col>
      <xdr:colOff>962025</xdr:colOff>
      <xdr:row>27</xdr:row>
      <xdr:rowOff>130175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08314B79-4EF2-4D66-8A6C-8C2F39A7D865}"/>
            </a:ext>
          </a:extLst>
        </xdr:cNvPr>
        <xdr:cNvSpPr/>
      </xdr:nvSpPr>
      <xdr:spPr>
        <a:xfrm flipV="1">
          <a:off x="7658100" y="6042024"/>
          <a:ext cx="228600" cy="107951"/>
        </a:xfrm>
        <a:prstGeom prst="downArrow">
          <a:avLst/>
        </a:prstGeom>
        <a:solidFill>
          <a:srgbClr val="002060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5</xdr:col>
      <xdr:colOff>657225</xdr:colOff>
      <xdr:row>27</xdr:row>
      <xdr:rowOff>19050</xdr:rowOff>
    </xdr:from>
    <xdr:to>
      <xdr:col>5</xdr:col>
      <xdr:colOff>885825</xdr:colOff>
      <xdr:row>27</xdr:row>
      <xdr:rowOff>133351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AC0FF384-73AB-4D5F-BEF4-092BC2A0FBA3}"/>
            </a:ext>
          </a:extLst>
        </xdr:cNvPr>
        <xdr:cNvSpPr/>
      </xdr:nvSpPr>
      <xdr:spPr>
        <a:xfrm flipV="1">
          <a:off x="16363950" y="6038850"/>
          <a:ext cx="228600" cy="114301"/>
        </a:xfrm>
        <a:prstGeom prst="downArrow">
          <a:avLst/>
        </a:prstGeom>
        <a:solidFill>
          <a:srgbClr val="002060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 editAs="oneCell">
    <xdr:from>
      <xdr:col>1</xdr:col>
      <xdr:colOff>1616076</xdr:colOff>
      <xdr:row>0</xdr:row>
      <xdr:rowOff>139701</xdr:rowOff>
    </xdr:from>
    <xdr:to>
      <xdr:col>1</xdr:col>
      <xdr:colOff>4098018</xdr:colOff>
      <xdr:row>9</xdr:row>
      <xdr:rowOff>578054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B8B3008-B99B-48DA-9938-7444E5843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5676" y="139701"/>
          <a:ext cx="2476500" cy="23769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38</xdr:row>
      <xdr:rowOff>0</xdr:rowOff>
    </xdr:from>
    <xdr:ext cx="5514975" cy="204787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FB02BFC-3773-4501-866B-B386AFC85E7E}"/>
            </a:ext>
          </a:extLst>
        </xdr:cNvPr>
        <xdr:cNvSpPr txBox="1"/>
      </xdr:nvSpPr>
      <xdr:spPr>
        <a:xfrm>
          <a:off x="609600" y="6915150"/>
          <a:ext cx="5514975" cy="20478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AU" sz="1400" u="sng">
              <a:solidFill>
                <a:srgbClr val="002060"/>
              </a:solidFill>
            </a:rPr>
            <a:t>INSTRUCTIONS</a:t>
          </a:r>
        </a:p>
        <a:p>
          <a:endParaRPr lang="en-AU" sz="1100"/>
        </a:p>
        <a:p>
          <a:endParaRPr lang="en-AU" sz="1100"/>
        </a:p>
        <a:p>
          <a:r>
            <a:rPr lang="en-AU" sz="1400" b="0">
              <a:solidFill>
                <a:srgbClr val="002060"/>
              </a:solidFill>
            </a:rPr>
            <a:t>In</a:t>
          </a:r>
          <a:r>
            <a:rPr lang="en-AU" sz="1400" b="0" baseline="0">
              <a:solidFill>
                <a:srgbClr val="002060"/>
              </a:solidFill>
            </a:rPr>
            <a:t> </a:t>
          </a:r>
          <a:r>
            <a:rPr lang="en-AU" sz="1400" b="0" baseline="0">
              <a:solidFill>
                <a:srgbClr val="FF0000"/>
              </a:solidFill>
            </a:rPr>
            <a:t>cells E6:E8</a:t>
          </a:r>
          <a:r>
            <a:rPr lang="en-AU" sz="1400" b="0" baseline="0">
              <a:solidFill>
                <a:srgbClr val="002060"/>
              </a:solidFill>
            </a:rPr>
            <a:t>, use the </a:t>
          </a:r>
          <a:r>
            <a:rPr lang="en-AU" sz="1400" b="0" baseline="0">
              <a:solidFill>
                <a:srgbClr val="FF0000"/>
              </a:solidFill>
            </a:rPr>
            <a:t>drop down </a:t>
          </a:r>
          <a:r>
            <a:rPr lang="en-AU" sz="1400" b="0" baseline="0">
              <a:solidFill>
                <a:srgbClr val="002060"/>
              </a:solidFill>
            </a:rPr>
            <a:t>to select information relating to </a:t>
          </a:r>
        </a:p>
        <a:p>
          <a:pPr lvl="1"/>
          <a:r>
            <a:rPr lang="en-AU" sz="1400" b="0" baseline="0">
              <a:solidFill>
                <a:schemeClr val="bg2">
                  <a:lumMod val="10000"/>
                </a:schemeClr>
              </a:solidFill>
            </a:rPr>
            <a:t>  </a:t>
          </a:r>
          <a:r>
            <a:rPr lang="en-AU" sz="1400" b="0" baseline="0">
              <a:solidFill>
                <a:srgbClr val="064E40"/>
              </a:solidFill>
            </a:rPr>
            <a:t>Asset Type Asset </a:t>
          </a:r>
        </a:p>
        <a:p>
          <a:pPr lvl="1"/>
          <a:r>
            <a:rPr lang="en-AU" sz="1400" b="0" baseline="0">
              <a:solidFill>
                <a:srgbClr val="064E40"/>
              </a:solidFill>
            </a:rPr>
            <a:t>  Sub-Category </a:t>
          </a:r>
        </a:p>
        <a:p>
          <a:pPr lvl="1"/>
          <a:r>
            <a:rPr lang="en-AU" sz="1400" b="0" baseline="0">
              <a:solidFill>
                <a:srgbClr val="064E40"/>
              </a:solidFill>
            </a:rPr>
            <a:t>  Nature of Natural Disaster </a:t>
          </a:r>
        </a:p>
        <a:p>
          <a:endParaRPr lang="en-AU" sz="1400" b="0" baseline="0">
            <a:solidFill>
              <a:schemeClr val="bg2">
                <a:lumMod val="10000"/>
              </a:schemeClr>
            </a:solidFill>
          </a:endParaRPr>
        </a:p>
        <a:p>
          <a:r>
            <a:rPr lang="en-AU" sz="1400" b="0" baseline="0">
              <a:solidFill>
                <a:srgbClr val="002060"/>
              </a:solidFill>
            </a:rPr>
            <a:t>In </a:t>
          </a:r>
          <a:r>
            <a:rPr lang="en-AU" sz="1400" b="0" baseline="0">
              <a:solidFill>
                <a:srgbClr val="FF0000"/>
              </a:solidFill>
            </a:rPr>
            <a:t>cells E10:E12, enter information </a:t>
          </a:r>
          <a:r>
            <a:rPr lang="en-AU" sz="1400" b="0" baseline="0">
              <a:solidFill>
                <a:srgbClr val="002060"/>
              </a:solidFill>
            </a:rPr>
            <a:t>relating to</a:t>
          </a:r>
        </a:p>
        <a:p>
          <a:pPr lvl="1"/>
          <a:r>
            <a:rPr lang="en-AU" sz="1400" b="0" baseline="0">
              <a:solidFill>
                <a:schemeClr val="bg2">
                  <a:lumMod val="10000"/>
                </a:schemeClr>
              </a:solidFill>
            </a:rPr>
            <a:t> </a:t>
          </a:r>
          <a:r>
            <a:rPr lang="en-AU" sz="1400" b="0" baseline="0">
              <a:solidFill>
                <a:srgbClr val="064E40"/>
              </a:solidFill>
            </a:rPr>
            <a:t>Funding Requested </a:t>
          </a:r>
        </a:p>
        <a:p>
          <a:pPr lvl="1"/>
          <a:r>
            <a:rPr lang="en-AU" sz="1400" b="0" baseline="0">
              <a:solidFill>
                <a:srgbClr val="064E40"/>
              </a:solidFill>
            </a:rPr>
            <a:t> Co-contribution by applicant </a:t>
          </a:r>
        </a:p>
        <a:p>
          <a:pPr lvl="1"/>
          <a:r>
            <a:rPr lang="en-AU" sz="1400" b="0" baseline="0">
              <a:solidFill>
                <a:srgbClr val="064E40"/>
              </a:solidFill>
            </a:rPr>
            <a:t> Total Project Cost </a:t>
          </a:r>
        </a:p>
        <a:p>
          <a:endParaRPr lang="en-AU" sz="1400" b="0" baseline="0">
            <a:solidFill>
              <a:schemeClr val="bg2">
                <a:lumMod val="10000"/>
              </a:schemeClr>
            </a:solidFill>
          </a:endParaRPr>
        </a:p>
        <a:p>
          <a:r>
            <a:rPr lang="en-AU" sz="1400" b="0" baseline="0">
              <a:solidFill>
                <a:srgbClr val="FF0000"/>
              </a:solidFill>
            </a:rPr>
            <a:t>Answer question </a:t>
          </a:r>
          <a:r>
            <a:rPr lang="en-AU" sz="1400" b="0" baseline="0">
              <a:solidFill>
                <a:srgbClr val="002060"/>
              </a:solidFill>
            </a:rPr>
            <a:t>relating to base case - without betterment</a:t>
          </a:r>
        </a:p>
        <a:p>
          <a:pPr lvl="1"/>
          <a:r>
            <a:rPr lang="en-AU" sz="1400" b="0" baseline="0">
              <a:solidFill>
                <a:schemeClr val="bg2">
                  <a:lumMod val="10000"/>
                </a:schemeClr>
              </a:solidFill>
            </a:rPr>
            <a:t> </a:t>
          </a:r>
          <a:r>
            <a:rPr lang="en-AU" sz="1400" b="0" baseline="0">
              <a:solidFill>
                <a:srgbClr val="064E40"/>
              </a:solidFill>
            </a:rPr>
            <a:t>use </a:t>
          </a:r>
          <a:r>
            <a:rPr lang="en-AU" sz="1400" b="0" baseline="0">
              <a:solidFill>
                <a:srgbClr val="FF0000"/>
              </a:solidFill>
            </a:rPr>
            <a:t>column C </a:t>
          </a:r>
          <a:r>
            <a:rPr lang="en-AU" sz="1400" b="0" baseline="0">
              <a:solidFill>
                <a:srgbClr val="064E40"/>
              </a:solidFill>
            </a:rPr>
            <a:t>to answer question</a:t>
          </a:r>
        </a:p>
        <a:p>
          <a:endParaRPr lang="en-AU" sz="1400" b="0" baseline="0">
            <a:solidFill>
              <a:schemeClr val="bg2">
                <a:lumMod val="10000"/>
              </a:schemeClr>
            </a:solidFill>
          </a:endParaRPr>
        </a:p>
        <a:p>
          <a:r>
            <a:rPr lang="en-AU" sz="14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Answer question </a:t>
          </a:r>
          <a:r>
            <a:rPr lang="en-AU" sz="1400" b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relating to base case - without betterment</a:t>
          </a:r>
          <a:endParaRPr lang="en-AU" sz="1400" b="0">
            <a:solidFill>
              <a:srgbClr val="002060"/>
            </a:solidFill>
            <a:effectLst/>
          </a:endParaRPr>
        </a:p>
        <a:p>
          <a:pPr lvl="1"/>
          <a:r>
            <a:rPr lang="en-AU" sz="1400" b="0" baseline="0">
              <a:solidFill>
                <a:schemeClr val="bg2">
                  <a:lumMod val="1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AU" sz="1400" b="0" baseline="0">
              <a:solidFill>
                <a:srgbClr val="064E40"/>
              </a:solidFill>
              <a:effectLst/>
              <a:latin typeface="+mn-lt"/>
              <a:ea typeface="+mn-ea"/>
              <a:cs typeface="+mn-cs"/>
            </a:rPr>
            <a:t>use </a:t>
          </a:r>
          <a:r>
            <a:rPr lang="en-AU" sz="1400" b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column E</a:t>
          </a:r>
          <a:r>
            <a:rPr lang="en-AU" sz="1400" b="0" baseline="0">
              <a:solidFill>
                <a:srgbClr val="064E40"/>
              </a:solidFill>
              <a:effectLst/>
              <a:latin typeface="+mn-lt"/>
              <a:ea typeface="+mn-ea"/>
              <a:cs typeface="+mn-cs"/>
            </a:rPr>
            <a:t> to answer question</a:t>
          </a:r>
          <a:endParaRPr lang="en-AU" sz="1400" b="0">
            <a:solidFill>
              <a:srgbClr val="064E40"/>
            </a:solidFill>
            <a:effectLst/>
          </a:endParaRPr>
        </a:p>
        <a:p>
          <a:endParaRPr lang="en-A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bg-fs\Econ\Projects%20AU\3154%20Mid%20Coast%20Council%20CBA\Data\ABS%20Construction%20PP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vansg01\AppData\Local\Microsoft\Windows\INetCache\Content.Outlook\3SU5RWQT\Draft%20IBF%20CBA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ata1"/>
      <sheetName val="Non-residential building costs"/>
      <sheetName val="Inquirie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s "/>
      <sheetName val="Instructions"/>
      <sheetName val="Ratios RtBC"/>
      <sheetName val="Ratios"/>
      <sheetName val="CBAbyOption_RtoBC"/>
      <sheetName val="Summary, RtoBC"/>
      <sheetName val="Summary, Costs"/>
      <sheetName val="Summary2, Raw"/>
      <sheetName val="Methodology"/>
      <sheetName val="Dashboard"/>
      <sheetName val="Input Sheet"/>
      <sheetName val="Asset Classification"/>
      <sheetName val="Questions by Asset Class"/>
      <sheetName val="Summary"/>
      <sheetName val="Export Tab"/>
      <sheetName val="Base Case Benefits and Costs"/>
      <sheetName val="Relative to Base Case"/>
      <sheetName val="Option 1 Benefits and Costs"/>
      <sheetName val="Option 2 Benefits and Costs"/>
      <sheetName val="Option 3 Benefits and Costs"/>
      <sheetName val="Option 4 Benefits and Costs"/>
      <sheetName val="Base Cash Cash Flows"/>
      <sheetName val="Option 1 Cash Flows"/>
      <sheetName val="Option 2 Cash Flows"/>
      <sheetName val="Option 3 Cash Flows"/>
      <sheetName val="Option 4 Cash Flows"/>
      <sheetName val="Summary2, RtoBC"/>
      <sheetName val="QC"/>
      <sheetName val="CBA Tool"/>
      <sheetName val="Base Case"/>
      <sheetName val="1."/>
      <sheetName val="2."/>
      <sheetName val="3."/>
      <sheetName val="4."/>
      <sheetName val="Valuation Metrics"/>
      <sheetName val="Transport Metrics"/>
      <sheetName val="CPI Adjust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2EF1F8-4B33-414D-91C8-2DBECFD61919}" name="counted" displayName="counted" ref="M3:M4" totalsRowShown="0" headerRowDxfId="2" dataDxfId="1">
  <autoFilter ref="M3:M4" xr:uid="{E2477D3C-5D56-4A3E-ABAA-5D5C301DCA08}"/>
  <tableColumns count="1">
    <tableColumn id="1" xr3:uid="{BA4EA11E-6DF5-4BB9-AB09-3BFE27D3FC32}" name="Number" dataDxfId="0">
      <calculatedColumnFormula>M7-M6</calculatedColumnFormula>
    </tableColumn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Green Yellow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36DC5-AD47-48F4-9B60-2026F52C191E}">
  <sheetPr>
    <tabColor theme="2" tint="-0.249977111117893"/>
  </sheetPr>
  <dimension ref="A1"/>
  <sheetViews>
    <sheetView workbookViewId="0">
      <selection activeCell="R25" sqref="R25"/>
    </sheetView>
  </sheetViews>
  <sheetFormatPr defaultColWidth="8.7109375" defaultRowHeight="12.6"/>
  <cols>
    <col min="1" max="16384" width="8.7109375" style="12"/>
  </cols>
  <sheetData/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758A0-2B64-45C1-832E-4AA5F37FED69}">
  <sheetPr>
    <tabColor theme="1"/>
  </sheetPr>
  <dimension ref="A2:F48"/>
  <sheetViews>
    <sheetView tabSelected="1" zoomScaleNormal="100" workbookViewId="0">
      <selection activeCell="E6" sqref="E6"/>
    </sheetView>
  </sheetViews>
  <sheetFormatPr defaultColWidth="8.7109375" defaultRowHeight="15.95"/>
  <cols>
    <col min="1" max="1" width="8.7109375" style="25"/>
    <col min="2" max="2" width="92.85546875" style="26" customWidth="1"/>
    <col min="3" max="3" width="24.7109375" style="32" customWidth="1"/>
    <col min="4" max="4" width="9.5703125" style="26" customWidth="1"/>
    <col min="5" max="5" width="92.5703125" style="26" customWidth="1"/>
    <col min="6" max="6" width="23.42578125" style="26" customWidth="1"/>
    <col min="7" max="16384" width="8.7109375" style="26"/>
  </cols>
  <sheetData>
    <row r="2" spans="1:6" ht="17.45" customHeight="1">
      <c r="C2" s="46" t="s">
        <v>0</v>
      </c>
      <c r="D2" s="46"/>
      <c r="E2" s="46"/>
      <c r="F2" s="27"/>
    </row>
    <row r="3" spans="1:6" ht="17.45" customHeight="1">
      <c r="C3" s="46" t="s">
        <v>1</v>
      </c>
      <c r="D3" s="46"/>
      <c r="E3" s="46"/>
      <c r="F3" s="27"/>
    </row>
    <row r="4" spans="1:6" ht="17.45" customHeight="1">
      <c r="C4" s="46" t="s">
        <v>2</v>
      </c>
      <c r="D4" s="46"/>
      <c r="E4" s="46"/>
      <c r="F4" s="27"/>
    </row>
    <row r="5" spans="1:6" s="30" customFormat="1">
      <c r="A5" s="25"/>
      <c r="B5" s="28"/>
      <c r="C5" s="29"/>
    </row>
    <row r="6" spans="1:6" s="32" customFormat="1" ht="17.45">
      <c r="A6" s="31"/>
      <c r="C6" s="53" t="s">
        <v>3</v>
      </c>
      <c r="D6" s="54"/>
      <c r="E6" s="21" t="s">
        <v>4</v>
      </c>
    </row>
    <row r="7" spans="1:6" s="32" customFormat="1" ht="17.45">
      <c r="A7" s="31"/>
      <c r="C7" s="53" t="s">
        <v>5</v>
      </c>
      <c r="D7" s="54"/>
      <c r="E7" s="21" t="s">
        <v>6</v>
      </c>
    </row>
    <row r="8" spans="1:6" s="32" customFormat="1" ht="17.45">
      <c r="A8" s="31"/>
      <c r="C8" s="53" t="s">
        <v>7</v>
      </c>
      <c r="D8" s="54"/>
      <c r="E8" s="21" t="s">
        <v>8</v>
      </c>
    </row>
    <row r="9" spans="1:6" s="32" customFormat="1" ht="17.45">
      <c r="A9" s="31"/>
      <c r="B9" s="33"/>
      <c r="C9" s="33"/>
      <c r="D9" s="33"/>
      <c r="E9" s="44"/>
    </row>
    <row r="10" spans="1:6" s="32" customFormat="1" ht="52.5" customHeight="1">
      <c r="A10" s="34" t="str">
        <f>IF(ISBLANK(C2),"ENTER PROJECT NAME","")</f>
        <v/>
      </c>
      <c r="C10" s="47" t="s">
        <v>9</v>
      </c>
      <c r="D10" s="48"/>
      <c r="E10" s="45"/>
    </row>
    <row r="11" spans="1:6" s="32" customFormat="1">
      <c r="A11" s="34"/>
    </row>
    <row r="12" spans="1:6" s="32" customFormat="1" ht="17.45">
      <c r="A12" s="31"/>
      <c r="B12" s="35" t="str">
        <f>E6&amp;'Questions by Asset Class'!B3</f>
        <v>Transport assetQuestions</v>
      </c>
      <c r="C12" s="33"/>
      <c r="D12" s="33"/>
      <c r="E12" s="33"/>
    </row>
    <row r="13" spans="1:6" s="37" customFormat="1">
      <c r="A13" s="36"/>
      <c r="B13" s="49" t="s">
        <v>10</v>
      </c>
      <c r="C13" s="50"/>
      <c r="E13" s="51" t="s">
        <v>11</v>
      </c>
      <c r="F13" s="52"/>
    </row>
    <row r="14" spans="1:6" s="41" customFormat="1">
      <c r="A14" s="38"/>
      <c r="B14" s="39" t="s">
        <v>12</v>
      </c>
      <c r="C14" s="40" t="s">
        <v>13</v>
      </c>
      <c r="E14" s="42" t="s">
        <v>12</v>
      </c>
      <c r="F14" s="42" t="s">
        <v>13</v>
      </c>
    </row>
    <row r="15" spans="1:6">
      <c r="A15" s="25">
        <f>'Questions by Asset Class'!A6</f>
        <v>3</v>
      </c>
      <c r="B15" s="20" t="str">
        <f>VLOOKUP($A15,'Questions by Asset Class'!$A$1:$K$20,MATCH('Input Sheet'!$B$12,'Questions by Asset Class'!$A$1:$K$1,0),FALSE)</f>
        <v>How long will be the Cabling asset be out of action (days)? Each time it is impacted</v>
      </c>
      <c r="C15" s="22"/>
      <c r="E15" s="20" t="str">
        <f>VLOOKUP($A15,'Questions by Asset Class'!$A$1:$K$20,MATCH('Input Sheet'!$B$12,'Questions by Asset Class'!$A$1:$K$1,0),FALSE)</f>
        <v>How long will be the Cabling asset be out of action (days)? Each time it is impacted</v>
      </c>
      <c r="F15" s="22"/>
    </row>
    <row r="16" spans="1:6">
      <c r="A16" s="25">
        <f>'Questions by Asset Class'!A7</f>
        <v>4</v>
      </c>
      <c r="B16" s="20" t="str">
        <f>CONCATENATE(VLOOKUP($A16,'Questions by Asset Class'!$A$1:$K$20,MATCH('Input Sheet'!$B$12,'Questions by Asset Class'!$A$1:$K$1,0),FALSE)," ","Assuming the pre-disaster condition")</f>
        <v>How many times is this likely to happen in future (next 20 years)?  Assuming the pre-disaster condition</v>
      </c>
      <c r="C16" s="22"/>
      <c r="E16" s="20" t="str">
        <f>CONCATENATE(VLOOKUP($A16,'Questions by Asset Class'!$A$1:$K$20,MATCH('Input Sheet'!$B$12,'Questions by Asset Class'!$A$1:$K$1,0),FALSE)," ","Assuming asset betterment")</f>
        <v>How many times is this likely to happen in future (next 20 years)?  Assuming asset betterment</v>
      </c>
      <c r="F16" s="22"/>
    </row>
    <row r="17" spans="1:6">
      <c r="A17" s="25">
        <f>'Questions by Asset Class'!A8</f>
        <v>5</v>
      </c>
      <c r="B17" s="20" t="str">
        <f>VLOOKUP($A17,'Questions by Asset Class'!$A$1:$K$20,MATCH('Input Sheet'!$B$12,'Questions by Asset Class'!$A$1:$K$1,0),FALSE)</f>
        <v>What is the cost to replace the asset?</v>
      </c>
      <c r="C17" s="23"/>
      <c r="E17" s="20" t="str">
        <f>VLOOKUP($A17,'Questions by Asset Class'!$A$1:$K$20,MATCH('Input Sheet'!$B$12,'Questions by Asset Class'!$A$1:$K$1,0),FALSE)</f>
        <v>What is the cost to replace the asset?</v>
      </c>
      <c r="F17" s="23"/>
    </row>
    <row r="18" spans="1:6">
      <c r="A18" s="25">
        <f>'Questions by Asset Class'!A9</f>
        <v>6</v>
      </c>
      <c r="B18" s="20" t="str">
        <f>VLOOKUP($A18,'Questions by Asset Class'!$A$1:$K$20,MATCH('Input Sheet'!$B$12,'Questions by Asset Class'!$A$1:$K$1,0),FALSE)</f>
        <v>How many times is the asset likely to be replaced in the next 20 years?</v>
      </c>
      <c r="C18" s="22"/>
      <c r="E18" s="20" t="str">
        <f>VLOOKUP($A18,'Questions by Asset Class'!$A$1:$K$20,MATCH('Input Sheet'!$B$12,'Questions by Asset Class'!$A$1:$K$1,0),FALSE)</f>
        <v>How many times is the asset likely to be replaced in the next 20 years?</v>
      </c>
      <c r="F18" s="22"/>
    </row>
    <row r="19" spans="1:6">
      <c r="A19" s="25">
        <f>'Questions by Asset Class'!A10</f>
        <v>7</v>
      </c>
      <c r="B19" s="20" t="str">
        <f>VLOOKUP($A19,'Questions by Asset Class'!$A$1:$K$20,MATCH('Input Sheet'!$B$12,'Questions by Asset Class'!$A$1:$K$1,0),FALSE)</f>
        <v>What is the annual maintenance cost of the asset assuming the asset is not damaged again?</v>
      </c>
      <c r="C19" s="23"/>
      <c r="E19" s="20" t="str">
        <f>VLOOKUP($A19,'Questions by Asset Class'!$A$1:$K$20,MATCH('Input Sheet'!$B$12,'Questions by Asset Class'!$A$1:$K$1,0),FALSE)</f>
        <v>What is the annual maintenance cost of the asset assuming the asset is not damaged again?</v>
      </c>
      <c r="F19" s="23"/>
    </row>
    <row r="20" spans="1:6">
      <c r="A20" s="25">
        <f>'Questions by Asset Class'!A11</f>
        <v>8</v>
      </c>
      <c r="B20" s="20" t="str">
        <f>VLOOKUP($A20,'Questions by Asset Class'!$A$1:$K$20,MATCH('Input Sheet'!$B$12,'Questions by Asset Class'!$A$1:$K$1,0),FALSE)</f>
        <v>What is the expected lifespan of the asset, assuming the asset is not damaged by Bushfire?</v>
      </c>
      <c r="C20" s="22"/>
      <c r="E20" s="20" t="str">
        <f>VLOOKUP($A20,'Questions by Asset Class'!$A$1:$K$20,MATCH('Input Sheet'!$B$12,'Questions by Asset Class'!$A$1:$K$1,0),FALSE)</f>
        <v>What is the expected lifespan of the asset, assuming the asset is not damaged by Bushfire?</v>
      </c>
      <c r="F20" s="22"/>
    </row>
    <row r="21" spans="1:6">
      <c r="A21" s="25">
        <f>'Questions by Asset Class'!A12</f>
        <v>9</v>
      </c>
      <c r="B21" s="20" t="str">
        <f>VLOOKUP($A21,'Questions by Asset Class'!$A$1:$K$20,MATCH('Input Sheet'!$B$12,'Questions by Asset Class'!$A$1:$K$1,0),FALSE)</f>
        <v>What is the traffic volume per year (average number of vehicles)?</v>
      </c>
      <c r="C21" s="22"/>
      <c r="E21" s="20" t="str">
        <f>VLOOKUP($A21,'Questions by Asset Class'!$A$1:$K$20,MATCH('Input Sheet'!$B$12,'Questions by Asset Class'!$A$1:$K$1,0),FALSE)</f>
        <v>What is the traffic volume per year (average number of vehicles)?</v>
      </c>
      <c r="F21" s="22"/>
    </row>
    <row r="22" spans="1:6">
      <c r="A22" s="25">
        <f>'Questions by Asset Class'!A13</f>
        <v>10</v>
      </c>
      <c r="B22" s="20" t="str">
        <f>VLOOKUP($A22,'Questions by Asset Class'!$A$1:$K$20,MATCH('Input Sheet'!$B$12,'Questions by Asset Class'!$A$1:$K$1,0),FALSE)</f>
        <v>Is there an alternative route? If yes, answer the next 3 questions</v>
      </c>
      <c r="C22" s="22"/>
      <c r="E22" s="20" t="str">
        <f>VLOOKUP($A22,'Questions by Asset Class'!$A$1:$K$20,MATCH('Input Sheet'!$B$12,'Questions by Asset Class'!$A$1:$K$1,0),FALSE)</f>
        <v>Is there an alternative route? If yes, answer the next 3 questions</v>
      </c>
      <c r="F22" s="22"/>
    </row>
    <row r="23" spans="1:6">
      <c r="A23" s="25">
        <f>'Questions by Asset Class'!A14</f>
        <v>11</v>
      </c>
      <c r="B23" s="20" t="str">
        <f>VLOOKUP($A23,'Questions by Asset Class'!$A$1:$K$20,MATCH('Input Sheet'!$B$12,'Questions by Asset Class'!$A$1:$K$1,0),FALSE)</f>
        <v>How many more kms does it take to travel to the next connection using the nearest alternative?</v>
      </c>
      <c r="C23" s="22"/>
      <c r="E23" s="20" t="str">
        <f>VLOOKUP($A23,'Questions by Asset Class'!$A$1:$K$20,MATCH('Input Sheet'!$B$12,'Questions by Asset Class'!$A$1:$K$1,0),FALSE)</f>
        <v>How many more kms does it take to travel to the next connection using the nearest alternative?</v>
      </c>
      <c r="F23" s="22"/>
    </row>
    <row r="24" spans="1:6">
      <c r="A24" s="25">
        <f>'Questions by Asset Class'!A15</f>
        <v>12</v>
      </c>
      <c r="B24" s="20" t="str">
        <f>VLOOKUP($A24,'Questions by Asset Class'!$A$1:$K$20,MATCH('Input Sheet'!$B$12,'Questions by Asset Class'!$A$1:$K$1,0),FALSE)</f>
        <v>How much more time (hrs) does it take to travel to the next connection using the nearest alternative?</v>
      </c>
      <c r="C24" s="22"/>
      <c r="E24" s="20" t="str">
        <f>VLOOKUP($A24,'Questions by Asset Class'!$A$1:$K$20,MATCH('Input Sheet'!$B$12,'Questions by Asset Class'!$A$1:$K$1,0),FALSE)</f>
        <v>How much more time (hrs) does it take to travel to the next connection using the nearest alternative?</v>
      </c>
      <c r="F24" s="22"/>
    </row>
    <row r="25" spans="1:6">
      <c r="A25" s="25">
        <f>'Questions by Asset Class'!A16</f>
        <v>13</v>
      </c>
      <c r="B25" s="20" t="str">
        <f>VLOOKUP($A25,'Questions by Asset Class'!$A$1:$K$20,MATCH('Input Sheet'!$B$12,'Questions by Asset Class'!$A$1:$K$1,0),FALSE)</f>
        <v>What percentage of users would consider the alternative?</v>
      </c>
      <c r="C25" s="24"/>
      <c r="E25" s="20" t="str">
        <f>VLOOKUP($A25,'Questions by Asset Class'!$A$1:$K$20,MATCH('Input Sheet'!$B$12,'Questions by Asset Class'!$A$1:$K$1,0),FALSE)</f>
        <v>What percentage of users would consider the alternative?</v>
      </c>
      <c r="F25" s="24"/>
    </row>
    <row r="26" spans="1:6">
      <c r="A26" s="25">
        <f>'Questions by Asset Class'!A17</f>
        <v>14</v>
      </c>
      <c r="B26" s="20">
        <f>VLOOKUP($A26,'Questions by Asset Class'!$A$1:$K$20,MATCH('Input Sheet'!$B$12,'Questions by Asset Class'!$A$1:$K$1,0),FALSE)</f>
        <v>0</v>
      </c>
      <c r="C26" s="22"/>
      <c r="E26" s="20">
        <f>VLOOKUP($A26,'Questions by Asset Class'!$A$1:$K$20,MATCH('Input Sheet'!$B$12,'Questions by Asset Class'!$A$1:$K$1,0),FALSE)</f>
        <v>0</v>
      </c>
      <c r="F26" s="22"/>
    </row>
    <row r="27" spans="1:6">
      <c r="A27" s="25">
        <f>'Questions by Asset Class'!A18</f>
        <v>15</v>
      </c>
      <c r="B27" s="20">
        <f>VLOOKUP($A27,'Questions by Asset Class'!$A$1:$K$20,MATCH('Input Sheet'!$B$12,'Questions by Asset Class'!$A$1:$K$1,0),FALSE)</f>
        <v>0</v>
      </c>
      <c r="C27" s="22"/>
      <c r="E27" s="20">
        <f>VLOOKUP($A27,'Questions by Asset Class'!$A$1:$K$20,MATCH('Input Sheet'!$B$12,'Questions by Asset Class'!$A$1:$K$1,0),FALSE)</f>
        <v>0</v>
      </c>
      <c r="F27" s="22"/>
    </row>
    <row r="28" spans="1:6">
      <c r="C28" s="26"/>
    </row>
    <row r="29" spans="1:6">
      <c r="C29" s="26"/>
    </row>
    <row r="30" spans="1:6">
      <c r="C30" s="26"/>
    </row>
    <row r="31" spans="1:6">
      <c r="C31" s="26"/>
    </row>
    <row r="32" spans="1:6">
      <c r="C32" s="26"/>
    </row>
    <row r="33" spans="3:5">
      <c r="C33" s="26"/>
    </row>
    <row r="34" spans="3:5">
      <c r="C34" s="26"/>
    </row>
    <row r="35" spans="3:5">
      <c r="C35" s="26"/>
    </row>
    <row r="36" spans="3:5">
      <c r="C36" s="26"/>
    </row>
    <row r="37" spans="3:5">
      <c r="C37" s="26"/>
    </row>
    <row r="38" spans="3:5">
      <c r="C38" s="26"/>
    </row>
    <row r="39" spans="3:5">
      <c r="C39" s="26"/>
    </row>
    <row r="40" spans="3:5">
      <c r="C40" s="26"/>
    </row>
    <row r="41" spans="3:5">
      <c r="C41" s="26"/>
    </row>
    <row r="42" spans="3:5">
      <c r="C42" s="26"/>
    </row>
    <row r="43" spans="3:5">
      <c r="C43" s="26"/>
    </row>
    <row r="44" spans="3:5">
      <c r="C44" s="26"/>
    </row>
    <row r="45" spans="3:5">
      <c r="C45" s="26"/>
    </row>
    <row r="46" spans="3:5">
      <c r="C46" s="26"/>
    </row>
    <row r="47" spans="3:5">
      <c r="C47" s="26"/>
    </row>
    <row r="48" spans="3:5">
      <c r="E48" s="43"/>
    </row>
  </sheetData>
  <sheetProtection password="CDD8" sheet="1" objects="1" scenarios="1"/>
  <dataConsolidate/>
  <mergeCells count="9">
    <mergeCell ref="C2:E2"/>
    <mergeCell ref="C3:E3"/>
    <mergeCell ref="C4:E4"/>
    <mergeCell ref="C10:D10"/>
    <mergeCell ref="B13:C13"/>
    <mergeCell ref="E13:F13"/>
    <mergeCell ref="C6:D6"/>
    <mergeCell ref="C7:D7"/>
    <mergeCell ref="C8:D8"/>
  </mergeCells>
  <conditionalFormatting sqref="B17:B27 E17:E27 B15 E15">
    <cfRule type="cellIs" dxfId="11" priority="23" operator="greaterThan">
      <formula>0</formula>
    </cfRule>
  </conditionalFormatting>
  <conditionalFormatting sqref="C15 F15">
    <cfRule type="expression" dxfId="10" priority="21">
      <formula>B15&gt;0</formula>
    </cfRule>
  </conditionalFormatting>
  <conditionalFormatting sqref="B16">
    <cfRule type="cellIs" dxfId="9" priority="15" operator="greaterThan">
      <formula>0</formula>
    </cfRule>
  </conditionalFormatting>
  <conditionalFormatting sqref="E16">
    <cfRule type="cellIs" dxfId="8" priority="13" operator="greaterThan">
      <formula>0</formula>
    </cfRule>
  </conditionalFormatting>
  <conditionalFormatting sqref="C16:C18 C20:C27">
    <cfRule type="expression" dxfId="7" priority="5">
      <formula>B16&gt;0</formula>
    </cfRule>
  </conditionalFormatting>
  <conditionalFormatting sqref="F16 F18 F20:F27">
    <cfRule type="expression" dxfId="6" priority="4">
      <formula>E16&gt;0</formula>
    </cfRule>
  </conditionalFormatting>
  <conditionalFormatting sqref="F17">
    <cfRule type="expression" dxfId="5" priority="3">
      <formula>E17&gt;0</formula>
    </cfRule>
  </conditionalFormatting>
  <conditionalFormatting sqref="C19">
    <cfRule type="expression" dxfId="4" priority="2">
      <formula>B19&gt;0</formula>
    </cfRule>
  </conditionalFormatting>
  <conditionalFormatting sqref="F19">
    <cfRule type="expression" dxfId="3" priority="1">
      <formula>E19&gt;0</formula>
    </cfRule>
  </conditionalFormatting>
  <dataValidations xWindow="440" yWindow="445" count="3">
    <dataValidation allowBlank="1" showInputMessage="1" showErrorMessage="1" prompt="ENTER PROJECT NAME" sqref="C2" xr:uid="{808D76E7-C935-46D4-B5C8-02236C23F2F9}"/>
    <dataValidation allowBlank="1" showInputMessage="1" showErrorMessage="1" prompt="ENTER APPLICANT NAME , E.G COUNCIL NAME" sqref="C3:E3" xr:uid="{BF837100-7C02-4E44-ADF7-18A43A163930}"/>
    <dataValidation allowBlank="1" showInputMessage="1" showErrorMessage="1" prompt="ENTER LGA/ Location of asset" sqref="C4:E4" xr:uid="{7577ADDC-D469-4B41-82B2-010D0AFF9AB7}"/>
  </dataValidations>
  <pageMargins left="0.7" right="0.7" top="0.75" bottom="0.75" header="0.3" footer="0.3"/>
  <pageSetup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440" yWindow="445" count="3">
        <x14:dataValidation type="list" allowBlank="1" showInputMessage="1" showErrorMessage="1" xr:uid="{FDD94D47-740D-4ABD-AD0C-3742EB1BC6B8}">
          <x14:formula1>
            <xm:f>'Asset Classification'!$C$3:$G$3</xm:f>
          </x14:formula1>
          <xm:sqref>E6</xm:sqref>
        </x14:dataValidation>
        <x14:dataValidation type="list" allowBlank="1" showInputMessage="1" showErrorMessage="1" xr:uid="{A6D8365D-DEA4-45E9-AA98-D235EECD115B}">
          <x14:formula1>
            <xm:f>'Asset Classification'!$O$3:$O$4</xm:f>
          </x14:formula1>
          <xm:sqref>E8</xm:sqref>
        </x14:dataValidation>
        <x14:dataValidation type="list" allowBlank="1" showInputMessage="1" showErrorMessage="1" xr:uid="{992BDDCE-A937-4194-AFD1-4E837D992FB8}">
          <x14:formula1>
            <xm:f>OFFSET('Asset Classification'!$L$4,0,0,'Asset Classification'!$M$4)</xm:f>
          </x14:formula1>
          <xm:sqref>E7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51924-8F5B-4784-8E31-41CBA3B51077}">
  <dimension ref="B2:O15"/>
  <sheetViews>
    <sheetView topLeftCell="B1" workbookViewId="0">
      <selection activeCell="L3" sqref="L3:L10"/>
    </sheetView>
  </sheetViews>
  <sheetFormatPr defaultColWidth="8.7109375" defaultRowHeight="12.6"/>
  <cols>
    <col min="1" max="2" width="8.7109375" style="1"/>
    <col min="3" max="3" width="13.85546875" style="1" bestFit="1" customWidth="1"/>
    <col min="4" max="4" width="17.85546875" style="1" bestFit="1" customWidth="1"/>
    <col min="5" max="5" width="13.42578125" style="1" bestFit="1" customWidth="1"/>
    <col min="6" max="6" width="24.5703125" style="1" bestFit="1" customWidth="1"/>
    <col min="7" max="7" width="22.140625" style="1" bestFit="1" customWidth="1"/>
    <col min="8" max="10" width="8.7109375" style="1"/>
    <col min="11" max="11" width="8.7109375" style="19"/>
    <col min="12" max="12" width="23.140625" style="2" bestFit="1" customWidth="1"/>
    <col min="13" max="13" width="11.7109375" style="17" bestFit="1" customWidth="1"/>
    <col min="14" max="16384" width="8.7109375" style="1"/>
  </cols>
  <sheetData>
    <row r="2" spans="2:15" ht="14.45">
      <c r="K2" s="5"/>
      <c r="L2" s="16"/>
    </row>
    <row r="3" spans="2:15" ht="14.45">
      <c r="B3" s="6"/>
      <c r="C3" s="3" t="s">
        <v>4</v>
      </c>
      <c r="D3" s="3" t="s">
        <v>14</v>
      </c>
      <c r="E3" s="3" t="s">
        <v>15</v>
      </c>
      <c r="F3" s="3" t="s">
        <v>16</v>
      </c>
      <c r="G3" s="3" t="s">
        <v>17</v>
      </c>
      <c r="H3" s="13"/>
      <c r="K3" s="5"/>
      <c r="L3" s="5" t="str">
        <f>'Input Sheet'!E6</f>
        <v>Transport asset</v>
      </c>
      <c r="M3" s="18" t="s">
        <v>18</v>
      </c>
      <c r="N3" s="6" t="s">
        <v>19</v>
      </c>
      <c r="O3" s="1" t="s">
        <v>8</v>
      </c>
    </row>
    <row r="4" spans="2:15" ht="14.45">
      <c r="B4" s="6">
        <v>1</v>
      </c>
      <c r="C4" s="13" t="s">
        <v>20</v>
      </c>
      <c r="D4" s="3" t="s">
        <v>21</v>
      </c>
      <c r="E4" s="3" t="s">
        <v>22</v>
      </c>
      <c r="F4" s="3" t="s">
        <v>23</v>
      </c>
      <c r="G4" s="3" t="s">
        <v>24</v>
      </c>
      <c r="H4" s="3"/>
      <c r="K4" s="5">
        <f>B4</f>
        <v>1</v>
      </c>
      <c r="L4" s="5" t="str">
        <f t="shared" ref="L4:L10" si="0">IF(VLOOKUP($K4,$B$3:$G$12,MATCH(L$3,B$3:G$3,0),FALSE)=0,"",VLOOKUP($K4,$B$3:$G$12,MATCH(L$3,B$3:G$3,0),FALSE))</f>
        <v>Road</v>
      </c>
      <c r="M4" s="18">
        <f>M7-M6</f>
        <v>7</v>
      </c>
      <c r="N4" s="6" t="s">
        <v>25</v>
      </c>
      <c r="O4" s="14" t="s">
        <v>26</v>
      </c>
    </row>
    <row r="5" spans="2:15" ht="14.45">
      <c r="B5" s="6">
        <v>2</v>
      </c>
      <c r="C5" s="3" t="s">
        <v>27</v>
      </c>
      <c r="D5" s="3" t="s">
        <v>28</v>
      </c>
      <c r="E5" s="3" t="s">
        <v>29</v>
      </c>
      <c r="F5" s="3" t="s">
        <v>30</v>
      </c>
      <c r="G5" s="3" t="s">
        <v>6</v>
      </c>
      <c r="H5" s="3"/>
      <c r="K5" s="5">
        <f t="shared" ref="K5:K8" si="1">B5</f>
        <v>2</v>
      </c>
      <c r="L5" s="5" t="str">
        <f t="shared" si="0"/>
        <v>Bridge</v>
      </c>
      <c r="M5" s="18"/>
    </row>
    <row r="6" spans="2:15" ht="14.45">
      <c r="B6" s="6">
        <v>3</v>
      </c>
      <c r="C6" s="3" t="s">
        <v>31</v>
      </c>
      <c r="D6" s="3" t="s">
        <v>32</v>
      </c>
      <c r="E6" s="3" t="s">
        <v>33</v>
      </c>
      <c r="F6" s="13" t="s">
        <v>34</v>
      </c>
      <c r="G6" s="3" t="s">
        <v>35</v>
      </c>
      <c r="H6" s="3"/>
      <c r="K6" s="5">
        <f t="shared" si="1"/>
        <v>3</v>
      </c>
      <c r="L6" s="5" t="str">
        <f t="shared" si="0"/>
        <v>Footpath</v>
      </c>
      <c r="M6" s="18">
        <f>COUNTBLANK(L4:L10)</f>
        <v>0</v>
      </c>
    </row>
    <row r="7" spans="2:15" ht="14.45">
      <c r="B7" s="6">
        <v>4</v>
      </c>
      <c r="C7" s="3" t="s">
        <v>36</v>
      </c>
      <c r="D7" s="3" t="s">
        <v>37</v>
      </c>
      <c r="E7" s="13" t="s">
        <v>38</v>
      </c>
      <c r="F7" s="13" t="s">
        <v>39</v>
      </c>
      <c r="G7" s="3" t="s">
        <v>40</v>
      </c>
      <c r="H7" s="3"/>
      <c r="K7" s="5">
        <f t="shared" si="1"/>
        <v>4</v>
      </c>
      <c r="L7" s="5" t="str">
        <f t="shared" si="0"/>
        <v>Cycleway</v>
      </c>
      <c r="M7" s="18">
        <f>COUNTA(L4:L10)</f>
        <v>7</v>
      </c>
    </row>
    <row r="8" spans="2:15" ht="14.45">
      <c r="B8" s="6">
        <v>5</v>
      </c>
      <c r="C8" s="3" t="s">
        <v>41</v>
      </c>
      <c r="D8" s="13" t="s">
        <v>42</v>
      </c>
      <c r="E8" s="13" t="s">
        <v>43</v>
      </c>
      <c r="G8" s="13" t="s">
        <v>44</v>
      </c>
      <c r="H8" s="3"/>
      <c r="K8" s="5">
        <f t="shared" si="1"/>
        <v>5</v>
      </c>
      <c r="L8" s="5" t="str">
        <f t="shared" si="0"/>
        <v>Causeway</v>
      </c>
    </row>
    <row r="9" spans="2:15" ht="14.45">
      <c r="B9" s="6">
        <v>6</v>
      </c>
      <c r="C9" s="3" t="s">
        <v>45</v>
      </c>
      <c r="K9" s="5">
        <f t="shared" ref="K9:K10" si="2">B9</f>
        <v>6</v>
      </c>
      <c r="L9" s="5" t="str">
        <f t="shared" si="0"/>
        <v>Road furniture</v>
      </c>
    </row>
    <row r="10" spans="2:15" ht="14.45">
      <c r="B10" s="6">
        <v>7</v>
      </c>
      <c r="C10" s="3" t="s">
        <v>46</v>
      </c>
      <c r="K10" s="5">
        <f t="shared" si="2"/>
        <v>7</v>
      </c>
      <c r="L10" s="5" t="str">
        <f t="shared" si="0"/>
        <v>Other transport</v>
      </c>
    </row>
    <row r="15" spans="2:15">
      <c r="E15" s="11"/>
      <c r="F15" s="11"/>
      <c r="L15" s="15" t="str">
        <f t="array" ref="L15">IFERROR(INDEX($L$2:$L$12,SMALL(IF(ISTEXT($L$2:$L$12),ROW($L$1:$L$11)), ROW(K14))),"")</f>
        <v/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5CC3D-C29A-4E8A-B187-520A275E0F02}">
  <dimension ref="A1:K20"/>
  <sheetViews>
    <sheetView workbookViewId="0">
      <selection activeCell="B7" sqref="B7"/>
    </sheetView>
  </sheetViews>
  <sheetFormatPr defaultColWidth="8.7109375" defaultRowHeight="12.6"/>
  <cols>
    <col min="1" max="1" width="8.7109375" style="1"/>
    <col min="2" max="2" width="82.140625" style="1" bestFit="1" customWidth="1"/>
    <col min="3" max="3" width="26.140625" style="1" customWidth="1"/>
    <col min="4" max="4" width="76.5703125" style="1" customWidth="1"/>
    <col min="5" max="5" width="27" style="1" hidden="1" customWidth="1"/>
    <col min="6" max="6" width="97.85546875" style="1" bestFit="1" customWidth="1"/>
    <col min="7" max="7" width="37.7109375" style="1" hidden="1" customWidth="1"/>
    <col min="8" max="8" width="77.42578125" style="1" customWidth="1"/>
    <col min="9" max="9" width="36.85546875" style="1" hidden="1" customWidth="1"/>
    <col min="10" max="10" width="80.140625" style="1" customWidth="1"/>
    <col min="11" max="11" width="36.85546875" style="1" hidden="1" customWidth="1"/>
    <col min="12" max="16384" width="8.7109375" style="1"/>
  </cols>
  <sheetData>
    <row r="1" spans="1:11" s="7" customFormat="1" ht="14.45">
      <c r="B1" s="7" t="str">
        <f>B2&amp;B3</f>
        <v>Transport assetQuestions</v>
      </c>
      <c r="D1" s="7" t="str">
        <f>D2&amp;D3</f>
        <v>Tourism assetQuestions</v>
      </c>
      <c r="F1" s="7" t="str">
        <f>F2&amp;F3</f>
        <v>Water and Sewerage assetQuestions</v>
      </c>
      <c r="H1" s="7" t="str">
        <f>H2&amp;H3</f>
        <v>Telecommunication assetQuestions</v>
      </c>
      <c r="J1" s="7" t="str">
        <f>J2&amp;J3</f>
        <v>Other public infrastructure assetQuestions</v>
      </c>
    </row>
    <row r="2" spans="1:11" s="8" customFormat="1" ht="18.600000000000001">
      <c r="B2" s="55" t="s">
        <v>4</v>
      </c>
      <c r="C2" s="56"/>
      <c r="D2" s="55" t="s">
        <v>15</v>
      </c>
      <c r="E2" s="56"/>
      <c r="F2" s="55" t="s">
        <v>16</v>
      </c>
      <c r="G2" s="56"/>
      <c r="H2" s="55" t="s">
        <v>17</v>
      </c>
      <c r="I2" s="56"/>
      <c r="J2" s="55" t="s">
        <v>14</v>
      </c>
      <c r="K2" s="56"/>
    </row>
    <row r="3" spans="1:11" s="4" customFormat="1" ht="14.45">
      <c r="B3" s="9" t="s">
        <v>12</v>
      </c>
      <c r="C3" s="9" t="s">
        <v>47</v>
      </c>
      <c r="D3" s="9" t="s">
        <v>12</v>
      </c>
      <c r="E3" s="9" t="s">
        <v>47</v>
      </c>
      <c r="F3" s="9" t="s">
        <v>12</v>
      </c>
      <c r="G3" s="9" t="s">
        <v>47</v>
      </c>
      <c r="H3" s="9" t="s">
        <v>12</v>
      </c>
      <c r="I3" s="9" t="s">
        <v>47</v>
      </c>
      <c r="J3" s="9" t="s">
        <v>12</v>
      </c>
      <c r="K3" s="9" t="s">
        <v>47</v>
      </c>
    </row>
    <row r="4" spans="1:11" ht="15.95">
      <c r="A4" s="1">
        <v>1</v>
      </c>
      <c r="B4" s="10" t="s">
        <v>5</v>
      </c>
      <c r="C4" s="10"/>
      <c r="D4" s="10" t="s">
        <v>5</v>
      </c>
      <c r="E4" s="10"/>
      <c r="F4" s="10" t="s">
        <v>5</v>
      </c>
      <c r="G4" s="10"/>
      <c r="H4" s="10" t="s">
        <v>5</v>
      </c>
      <c r="I4" s="10"/>
      <c r="J4" s="10" t="s">
        <v>5</v>
      </c>
      <c r="K4" s="10"/>
    </row>
    <row r="5" spans="1:11" ht="15.95">
      <c r="A5" s="1">
        <v>2</v>
      </c>
      <c r="B5" s="10" t="s">
        <v>48</v>
      </c>
      <c r="C5" s="10"/>
      <c r="D5" s="10" t="s">
        <v>48</v>
      </c>
      <c r="E5" s="10"/>
      <c r="F5" s="10" t="s">
        <v>48</v>
      </c>
      <c r="G5" s="10"/>
      <c r="H5" s="10" t="s">
        <v>48</v>
      </c>
      <c r="I5" s="10"/>
      <c r="J5" s="10" t="s">
        <v>48</v>
      </c>
      <c r="K5" s="10"/>
    </row>
    <row r="6" spans="1:11" ht="15.95">
      <c r="A6" s="1">
        <v>3</v>
      </c>
      <c r="B6" s="10" t="str">
        <f>CONCATENATE("How long will be the ",'Input Sheet'!$E$7," asset be out of action (days)? Each time it is impacted")</f>
        <v>How long will be the Cabling asset be out of action (days)? Each time it is impacted</v>
      </c>
      <c r="C6" s="10" t="s">
        <v>49</v>
      </c>
      <c r="D6" s="10" t="str">
        <f>CONCATENATE("How long will be the ",'Input Sheet'!$E$6," asset be out of action (days)? Each time it is impacted")</f>
        <v>How long will be the Transport asset asset be out of action (days)? Each time it is impacted</v>
      </c>
      <c r="E6" s="10" t="s">
        <v>50</v>
      </c>
      <c r="F6" s="10" t="str">
        <f>CONCATENATE("How long will be the ",'Input Sheet'!$E$7," asset be out of action (days)? Each time it is impacted")</f>
        <v>How long will be the Cabling asset be out of action (days)? Each time it is impacted</v>
      </c>
      <c r="G6" s="10" t="s">
        <v>51</v>
      </c>
      <c r="H6" s="10" t="str">
        <f>CONCATENATE("How long will be the ",'Input Sheet'!$E$7," asset be out of action (days)? Each time it is impacted")</f>
        <v>How long will be the Cabling asset be out of action (days)? Each time it is impacted</v>
      </c>
      <c r="I6" s="10" t="s">
        <v>49</v>
      </c>
      <c r="J6" s="10" t="str">
        <f>CONCATENATE("How long will be the ",'Input Sheet'!$E$7," asset be out of action (days)? Each time it is impacted")</f>
        <v>How long will be the Cabling asset be out of action (days)? Each time it is impacted</v>
      </c>
      <c r="K6" s="10" t="s">
        <v>51</v>
      </c>
    </row>
    <row r="7" spans="1:11" ht="15.95">
      <c r="A7" s="1">
        <v>4</v>
      </c>
      <c r="B7" s="10" t="s">
        <v>52</v>
      </c>
      <c r="C7" s="10" t="s">
        <v>49</v>
      </c>
      <c r="D7" s="10" t="s">
        <v>52</v>
      </c>
      <c r="E7" s="10" t="s">
        <v>49</v>
      </c>
      <c r="F7" s="10" t="s">
        <v>52</v>
      </c>
      <c r="G7" s="10" t="s">
        <v>49</v>
      </c>
      <c r="H7" s="10" t="s">
        <v>52</v>
      </c>
      <c r="I7" s="10" t="s">
        <v>49</v>
      </c>
      <c r="J7" s="10" t="s">
        <v>52</v>
      </c>
      <c r="K7" s="10" t="s">
        <v>49</v>
      </c>
    </row>
    <row r="8" spans="1:11" ht="15.95">
      <c r="A8" s="1">
        <v>5</v>
      </c>
      <c r="B8" s="10" t="s">
        <v>53</v>
      </c>
      <c r="C8" s="10" t="s">
        <v>54</v>
      </c>
      <c r="D8" s="10" t="s">
        <v>53</v>
      </c>
      <c r="E8" s="10" t="s">
        <v>54</v>
      </c>
      <c r="F8" s="10" t="s">
        <v>53</v>
      </c>
      <c r="G8" s="10" t="s">
        <v>54</v>
      </c>
      <c r="H8" s="10" t="s">
        <v>53</v>
      </c>
      <c r="I8" s="10" t="s">
        <v>54</v>
      </c>
      <c r="J8" s="10" t="s">
        <v>53</v>
      </c>
      <c r="K8" s="10" t="s">
        <v>54</v>
      </c>
    </row>
    <row r="9" spans="1:11" ht="15.95">
      <c r="A9" s="1">
        <v>6</v>
      </c>
      <c r="B9" s="10" t="s">
        <v>55</v>
      </c>
      <c r="C9" s="10" t="s">
        <v>54</v>
      </c>
      <c r="D9" s="10" t="s">
        <v>55</v>
      </c>
      <c r="E9" s="10" t="s">
        <v>54</v>
      </c>
      <c r="F9" s="10" t="s">
        <v>55</v>
      </c>
      <c r="G9" s="10" t="s">
        <v>54</v>
      </c>
      <c r="H9" s="10" t="s">
        <v>55</v>
      </c>
      <c r="I9" s="10" t="s">
        <v>54</v>
      </c>
      <c r="J9" s="10" t="s">
        <v>55</v>
      </c>
      <c r="K9" s="10" t="s">
        <v>54</v>
      </c>
    </row>
    <row r="10" spans="1:11" ht="15.95">
      <c r="A10" s="1">
        <v>7</v>
      </c>
      <c r="B10" s="10" t="s">
        <v>56</v>
      </c>
      <c r="C10" s="10" t="s">
        <v>57</v>
      </c>
      <c r="D10" s="10" t="s">
        <v>56</v>
      </c>
      <c r="E10" s="10" t="s">
        <v>50</v>
      </c>
      <c r="F10" s="10" t="s">
        <v>56</v>
      </c>
      <c r="G10" s="10" t="s">
        <v>51</v>
      </c>
      <c r="H10" s="10" t="s">
        <v>56</v>
      </c>
      <c r="I10" s="10" t="s">
        <v>49</v>
      </c>
      <c r="J10" s="10" t="s">
        <v>56</v>
      </c>
      <c r="K10" s="10" t="s">
        <v>51</v>
      </c>
    </row>
    <row r="11" spans="1:11" ht="15.95">
      <c r="A11" s="1">
        <v>8</v>
      </c>
      <c r="B11" s="10" t="str">
        <f>CONCATENATE("What is the expected lifespan of the asset, assuming the asset is not damaged by"," ",'Input Sheet'!$E$8,"?")</f>
        <v>What is the expected lifespan of the asset, assuming the asset is not damaged by Bushfire?</v>
      </c>
      <c r="C11" s="10" t="s">
        <v>58</v>
      </c>
      <c r="D11" s="10" t="str">
        <f>CONCATENATE("What is the expected lifespan of the asset, assuming the asset is not damaged by"," ",'Input Sheet'!$E$8,"?")</f>
        <v>What is the expected lifespan of the asset, assuming the asset is not damaged by Bushfire?</v>
      </c>
      <c r="E11" s="10" t="s">
        <v>50</v>
      </c>
      <c r="F11" s="10" t="str">
        <f>CONCATENATE("What is the expected lifespan of the asset, assuming the asset is not damaged by"," ",'Input Sheet'!$E$8,"?")</f>
        <v>What is the expected lifespan of the asset, assuming the asset is not damaged by Bushfire?</v>
      </c>
      <c r="G11" s="10" t="s">
        <v>59</v>
      </c>
      <c r="H11" s="10" t="str">
        <f>CONCATENATE("What is the expected lifespan of the asset, assuming the asset is not damaged by"," ",'Input Sheet'!$E$8,"?")</f>
        <v>What is the expected lifespan of the asset, assuming the asset is not damaged by Bushfire?</v>
      </c>
      <c r="I11" s="10" t="s">
        <v>57</v>
      </c>
      <c r="J11" s="10" t="str">
        <f>CONCATENATE("What is the expected lifespan of the asset, assuming the asset is not damaged by"," ",'Input Sheet'!$E$8,"?")</f>
        <v>What is the expected lifespan of the asset, assuming the asset is not damaged by Bushfire?</v>
      </c>
      <c r="K11" s="10" t="s">
        <v>59</v>
      </c>
    </row>
    <row r="12" spans="1:11" ht="15.95">
      <c r="A12" s="1">
        <v>9</v>
      </c>
      <c r="B12" s="10" t="s">
        <v>60</v>
      </c>
      <c r="C12" s="10" t="s">
        <v>49</v>
      </c>
      <c r="D12" s="10" t="s">
        <v>61</v>
      </c>
      <c r="E12" s="10" t="s">
        <v>58</v>
      </c>
      <c r="F12" s="10" t="s">
        <v>61</v>
      </c>
      <c r="G12" s="10" t="s">
        <v>57</v>
      </c>
      <c r="H12" s="10" t="s">
        <v>61</v>
      </c>
      <c r="I12" s="10"/>
      <c r="J12" s="10" t="s">
        <v>61</v>
      </c>
      <c r="K12" s="10" t="s">
        <v>57</v>
      </c>
    </row>
    <row r="13" spans="1:11" ht="15.95">
      <c r="A13" s="1">
        <v>10</v>
      </c>
      <c r="B13" s="10" t="s">
        <v>62</v>
      </c>
      <c r="C13" s="10"/>
      <c r="D13" s="10" t="s">
        <v>63</v>
      </c>
      <c r="E13" s="10" t="s">
        <v>50</v>
      </c>
      <c r="F13" s="10" t="s">
        <v>64</v>
      </c>
      <c r="G13" s="10" t="s">
        <v>65</v>
      </c>
      <c r="H13" s="10" t="s">
        <v>64</v>
      </c>
      <c r="I13" s="10"/>
      <c r="J13" s="10" t="s">
        <v>64</v>
      </c>
      <c r="K13" s="10" t="s">
        <v>65</v>
      </c>
    </row>
    <row r="14" spans="1:11" ht="15.95">
      <c r="A14" s="1">
        <v>11</v>
      </c>
      <c r="B14" s="10" t="s">
        <v>66</v>
      </c>
      <c r="C14" s="10" t="s">
        <v>67</v>
      </c>
      <c r="D14" s="10" t="s">
        <v>66</v>
      </c>
      <c r="E14" s="10" t="s">
        <v>50</v>
      </c>
      <c r="F14" s="10" t="s">
        <v>68</v>
      </c>
      <c r="G14" s="10" t="s">
        <v>65</v>
      </c>
      <c r="H14" s="10" t="s">
        <v>68</v>
      </c>
      <c r="I14" s="10"/>
      <c r="J14" s="10" t="s">
        <v>68</v>
      </c>
      <c r="K14" s="10" t="s">
        <v>65</v>
      </c>
    </row>
    <row r="15" spans="1:11" ht="15.95">
      <c r="A15" s="1">
        <v>12</v>
      </c>
      <c r="B15" s="10" t="s">
        <v>69</v>
      </c>
      <c r="C15" s="10" t="s">
        <v>70</v>
      </c>
      <c r="D15" s="10" t="s">
        <v>71</v>
      </c>
      <c r="E15" s="10" t="s">
        <v>67</v>
      </c>
      <c r="F15" s="10" t="s">
        <v>72</v>
      </c>
      <c r="G15" s="10"/>
      <c r="H15" s="10" t="s">
        <v>72</v>
      </c>
      <c r="I15" s="10"/>
      <c r="J15" s="10" t="s">
        <v>72</v>
      </c>
      <c r="K15" s="10"/>
    </row>
    <row r="16" spans="1:11" ht="15.95">
      <c r="A16" s="1">
        <v>13</v>
      </c>
      <c r="B16" s="10" t="s">
        <v>73</v>
      </c>
      <c r="C16" s="10"/>
      <c r="D16" s="10" t="s">
        <v>74</v>
      </c>
      <c r="E16" s="10"/>
      <c r="F16" s="10" t="s">
        <v>73</v>
      </c>
      <c r="G16" s="10"/>
      <c r="H16" s="10" t="s">
        <v>73</v>
      </c>
      <c r="I16" s="10"/>
      <c r="J16" s="10" t="s">
        <v>73</v>
      </c>
      <c r="K16" s="3"/>
    </row>
    <row r="17" spans="1:11" ht="15.95">
      <c r="A17" s="1">
        <v>14</v>
      </c>
      <c r="B17" s="10"/>
      <c r="C17" s="10"/>
      <c r="D17" s="10" t="s">
        <v>75</v>
      </c>
      <c r="E17" s="10"/>
      <c r="F17" s="10"/>
      <c r="G17" s="10"/>
      <c r="H17" s="10"/>
      <c r="I17" s="10"/>
      <c r="J17" s="10"/>
      <c r="K17" s="10"/>
    </row>
    <row r="18" spans="1:11" ht="15.95">
      <c r="A18" s="1">
        <v>15</v>
      </c>
      <c r="B18" s="10"/>
      <c r="C18" s="10"/>
      <c r="D18" s="10" t="s">
        <v>76</v>
      </c>
      <c r="E18" s="10"/>
      <c r="F18" s="10"/>
      <c r="G18" s="10"/>
      <c r="H18" s="10"/>
      <c r="I18" s="10"/>
      <c r="J18" s="10"/>
      <c r="K18" s="10"/>
    </row>
    <row r="19" spans="1:11" ht="15.95"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ht="15.95">
      <c r="B20" s="10"/>
      <c r="C20" s="10"/>
      <c r="D20" s="10"/>
      <c r="E20" s="10"/>
      <c r="F20" s="10"/>
      <c r="G20" s="10"/>
      <c r="H20" s="10"/>
      <c r="I20" s="10"/>
      <c r="J20" s="10"/>
      <c r="K20" s="10"/>
    </row>
  </sheetData>
  <mergeCells count="5">
    <mergeCell ref="B2:C2"/>
    <mergeCell ref="D2:E2"/>
    <mergeCell ref="F2:G2"/>
    <mergeCell ref="H2:I2"/>
    <mergeCell ref="J2:K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F265E16513EA4CAF23F07ED7B93CE3" ma:contentTypeVersion="13" ma:contentTypeDescription="Create a new document." ma:contentTypeScope="" ma:versionID="dc9ffe2153b4c302870d2c929bdd8a39">
  <xsd:schema xmlns:xsd="http://www.w3.org/2001/XMLSchema" xmlns:xs="http://www.w3.org/2001/XMLSchema" xmlns:p="http://schemas.microsoft.com/office/2006/metadata/properties" xmlns:ns2="b15cd1f3-139e-442c-a08b-248e16f952df" xmlns:ns3="a146c049-0530-4ac8-abfc-200d8538b703" targetNamespace="http://schemas.microsoft.com/office/2006/metadata/properties" ma:root="true" ma:fieldsID="b16fcbd6d5210010219b2e8e2e1e7eaf" ns2:_="" ns3:_="">
    <xsd:import namespace="b15cd1f3-139e-442c-a08b-248e16f952df"/>
    <xsd:import namespace="a146c049-0530-4ac8-abfc-200d8538b7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5cd1f3-139e-442c-a08b-248e16f952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6c049-0530-4ac8-abfc-200d8538b70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667EF34-9CE4-4471-A228-7A0AA5C1D7CF}"/>
</file>

<file path=customXml/itemProps2.xml><?xml version="1.0" encoding="utf-8"?>
<ds:datastoreItem xmlns:ds="http://schemas.openxmlformats.org/officeDocument/2006/customXml" ds:itemID="{3BEEBA5C-F389-4E9B-AAE2-D16DA38FCF5D}"/>
</file>

<file path=customXml/itemProps3.xml><?xml version="1.0" encoding="utf-8"?>
<ds:datastoreItem xmlns:ds="http://schemas.openxmlformats.org/officeDocument/2006/customXml" ds:itemID="{3A373283-20FA-428D-851E-8A0654D04A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The Balmoral Group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CCortez@balmoralgroup.us;VSeidel@balmoralgroup.us;ABarker@balmoralgroup.us</dc:creator>
  <cp:keywords/>
  <dc:description/>
  <cp:lastModifiedBy>Kelly McLean</cp:lastModifiedBy>
  <cp:revision/>
  <dcterms:created xsi:type="dcterms:W3CDTF">2010-02-24T15:15:32Z</dcterms:created>
  <dcterms:modified xsi:type="dcterms:W3CDTF">2022-11-15T20:20:22Z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0x01010096F265E16513EA4CAF23F07ED7B93CE3</vt:lpwstr>
  </property>
</Properties>
</file>