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pivotCache/pivotCacheDefinition3.xml" ContentType="application/vnd.openxmlformats-officedocument.spreadsheetml.pivotCacheDefinition+xml"/>
  <Override PartName="/xl/pivotCache/pivotCacheRecords3.xml" ContentType="application/vnd.openxmlformats-officedocument.spreadsheetml.pivotCacheRecords+xml"/>
  <Override PartName="/xl/pivotCache/pivotCacheDefinition4.xml" ContentType="application/vnd.openxmlformats-officedocument.spreadsheetml.pivotCacheDefinition+xml"/>
  <Override PartName="/xl/pivotCache/pivotCacheRecords4.xml" ContentType="application/vnd.openxmlformats-officedocument.spreadsheetml.pivotCacheRecords+xml"/>
  <Override PartName="/xl/slicerCaches/slicerCache1.xml" ContentType="application/vnd.ms-excel.slicerCache+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slicers/slicer1.xml" ContentType="application/vnd.ms-excel.slicer+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tables/table1.xml" ContentType="application/vnd.openxmlformats-officedocument.spreadsheetml.table+xml"/>
  <Override PartName="/xl/pivotTables/pivotTable1.xml" ContentType="application/vnd.openxmlformats-officedocument.spreadsheetml.pivotTable+xml"/>
  <Override PartName="/xl/drawings/drawing4.xml" ContentType="application/vnd.openxmlformats-officedocument.drawing+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pivotTables/pivotTable2.xml" ContentType="application/vnd.openxmlformats-officedocument.spreadsheetml.pivotTable+xml"/>
  <Override PartName="/xl/drawings/drawing5.xml" ContentType="application/vnd.openxmlformats-officedocument.drawing+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pivotTables/pivotTable3.xml" ContentType="application/vnd.openxmlformats-officedocument.spreadsheetml.pivotTable+xml"/>
  <Override PartName="/xl/drawings/drawing6.xml" ContentType="application/vnd.openxmlformats-officedocument.drawing+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pivotTables/pivotTable4.xml" ContentType="application/vnd.openxmlformats-officedocument.spreadsheetml.pivotTable+xml"/>
  <Override PartName="/xl/drawings/drawing7.xml" ContentType="application/vnd.openxmlformats-officedocument.drawing+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tables/table2.xml" ContentType="application/vnd.openxmlformats-officedocument.spreadsheetml.table+xml"/>
  <Override PartName="/xl/tables/table3.xml" ContentType="application/vnd.openxmlformats-officedocument.spreadsheetml.table+xml"/>
  <Override PartName="/xl/pivotTables/pivotTable5.xml" ContentType="application/vnd.openxmlformats-officedocument.spreadsheetml.pivotTable+xml"/>
  <Override PartName="/xl/drawings/drawing8.xml" ContentType="application/vnd.openxmlformats-officedocument.drawing+xml"/>
  <Override PartName="/xl/charts/chart13.xml" ContentType="application/vnd.openxmlformats-officedocument.drawingml.chart+xml"/>
  <Override PartName="/xl/charts/style13.xml" ContentType="application/vnd.ms-office.chartstyle+xml"/>
  <Override PartName="/xl/charts/colors13.xml" ContentType="application/vnd.ms-office.chartcolorstyle+xml"/>
  <Override PartName="/xl/pivotTables/pivotTable6.xml" ContentType="application/vnd.openxmlformats-officedocument.spreadsheetml.pivotTable+xml"/>
  <Override PartName="/xl/drawings/drawing9.xml" ContentType="application/vnd.openxmlformats-officedocument.drawing+xml"/>
  <Override PartName="/xl/charts/chart14.xml" ContentType="application/vnd.openxmlformats-officedocument.drawingml.chart+xml"/>
  <Override PartName="/xl/charts/style14.xml" ContentType="application/vnd.ms-office.chartstyle+xml"/>
  <Override PartName="/xl/charts/colors14.xml" ContentType="application/vnd.ms-office.chartcolorstyle+xml"/>
  <Override PartName="/xl/pivotTables/pivotTable7.xml" ContentType="application/vnd.openxmlformats-officedocument.spreadsheetml.pivotTable+xml"/>
  <Override PartName="/xl/drawings/drawing10.xml" ContentType="application/vnd.openxmlformats-officedocument.drawing+xml"/>
  <Override PartName="/xl/charts/chart15.xml" ContentType="application/vnd.openxmlformats-officedocument.drawingml.chart+xml"/>
  <Override PartName="/xl/charts/style15.xml" ContentType="application/vnd.ms-office.chartstyle+xml"/>
  <Override PartName="/xl/charts/colors15.xml" ContentType="application/vnd.ms-office.chartcolorstyle+xml"/>
  <Override PartName="/xl/pivotTables/pivotTable8.xml" ContentType="application/vnd.openxmlformats-officedocument.spreadsheetml.pivotTable+xml"/>
  <Override PartName="/xl/drawings/drawing11.xml" ContentType="application/vnd.openxmlformats-officedocument.drawing+xml"/>
  <Override PartName="/xl/charts/chart16.xml" ContentType="application/vnd.openxmlformats-officedocument.drawingml.chart+xml"/>
  <Override PartName="/xl/charts/style16.xml" ContentType="application/vnd.ms-office.chartstyle+xml"/>
  <Override PartName="/xl/charts/colors16.xml" ContentType="application/vnd.ms-office.chartcolorstyle+xml"/>
  <Override PartName="/xl/pivotTables/pivotTable9.xml" ContentType="application/vnd.openxmlformats-officedocument.spreadsheetml.pivotTable+xml"/>
  <Override PartName="/xl/drawings/drawing12.xml" ContentType="application/vnd.openxmlformats-officedocument.drawing+xml"/>
  <Override PartName="/xl/charts/chart17.xml" ContentType="application/vnd.openxmlformats-officedocument.drawingml.chart+xml"/>
  <Override PartName="/xl/charts/style17.xml" ContentType="application/vnd.ms-office.chartstyle+xml"/>
  <Override PartName="/xl/charts/colors17.xml" ContentType="application/vnd.ms-office.chartcolorstyle+xml"/>
  <Override PartName="/xl/pivotTables/pivotTable10.xml" ContentType="application/vnd.openxmlformats-officedocument.spreadsheetml.pivotTable+xml"/>
  <Override PartName="/xl/drawings/drawing13.xml" ContentType="application/vnd.openxmlformats-officedocument.drawing+xml"/>
  <Override PartName="/xl/charts/chart18.xml" ContentType="application/vnd.openxmlformats-officedocument.drawingml.chart+xml"/>
  <Override PartName="/xl/charts/style18.xml" ContentType="application/vnd.ms-office.chartstyle+xml"/>
  <Override PartName="/xl/charts/colors18.xml" ContentType="application/vnd.ms-office.chartcolorstyle+xml"/>
  <Override PartName="/xl/pivotTables/pivotTable11.xml" ContentType="application/vnd.openxmlformats-officedocument.spreadsheetml.pivotTable+xml"/>
  <Override PartName="/xl/drawings/drawing14.xml" ContentType="application/vnd.openxmlformats-officedocument.drawing+xml"/>
  <Override PartName="/xl/charts/chart19.xml" ContentType="application/vnd.openxmlformats-officedocument.drawingml.chart+xml"/>
  <Override PartName="/xl/charts/style19.xml" ContentType="application/vnd.ms-office.chartstyle+xml"/>
  <Override PartName="/xl/charts/colors19.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ThisWorkbook"/>
  <mc:AlternateContent xmlns:mc="http://schemas.openxmlformats.org/markup-compatibility/2006">
    <mc:Choice Requires="x15">
      <x15ac:absPath xmlns:x15ac="http://schemas.microsoft.com/office/spreadsheetml/2010/11/ac" url="C:\Users\23902270\Desktop\PUBLICATIONS\2025\"/>
    </mc:Choice>
  </mc:AlternateContent>
  <xr:revisionPtr revIDLastSave="0" documentId="13_ncr:1_{95F686B5-35B4-4ED4-96C3-E14F8B46B1FB}" xr6:coauthVersionLast="47" xr6:coauthVersionMax="47" xr10:uidLastSave="{00000000-0000-0000-0000-000000000000}"/>
  <bookViews>
    <workbookView xWindow="-120" yWindow="-120" windowWidth="29040" windowHeight="15720" tabRatio="731" xr2:uid="{00000000-000D-0000-FFFF-FFFF00000000}"/>
  </bookViews>
  <sheets>
    <sheet name="Notes on concession cards" sheetId="18" r:id="rId1"/>
    <sheet name="Concession cards by LGA" sheetId="13" r:id="rId2"/>
    <sheet name="Concession card holders" sheetId="4" r:id="rId3"/>
    <sheet name="Data table" sheetId="10" r:id="rId4"/>
    <sheet name="Senior LGA chart" sheetId="16" state="hidden" r:id="rId5"/>
    <sheet name="Any concession LGA chart" sheetId="17" state="hidden" r:id="rId6"/>
    <sheet name="HCC LGA chart" sheetId="14" state="hidden" r:id="rId7"/>
    <sheet name="PenCC LGA chart" sheetId="15" state="hidden" r:id="rId8"/>
    <sheet name="Pensions data CC" sheetId="1" state="hidden" r:id="rId9"/>
    <sheet name="MLHDNSW data" sheetId="5" state="hidden" r:id="rId10"/>
    <sheet name="% of total population" sheetId="8" state="hidden" r:id="rId11"/>
    <sheet name="Card holders" sheetId="2" state="hidden" r:id="rId12"/>
    <sheet name="Unemployment" sheetId="3" state="hidden" r:id="rId13"/>
    <sheet name="MLHD % of pop" sheetId="12" state="hidden" r:id="rId14"/>
    <sheet name="MLHD unemp" sheetId="7" state="hidden" r:id="rId15"/>
    <sheet name="MLHD low income" sheetId="9" state="hidden" r:id="rId16"/>
    <sheet name="MLHD disab" sheetId="6" state="hidden" r:id="rId17"/>
  </sheets>
  <definedNames>
    <definedName name="Slicer_LGA">#N/A</definedName>
  </definedNames>
  <calcPr calcId="191029"/>
  <pivotCaches>
    <pivotCache cacheId="0" r:id="rId18"/>
    <pivotCache cacheId="1" r:id="rId19"/>
    <pivotCache cacheId="2" r:id="rId20"/>
    <pivotCache cacheId="3" r:id="rId21"/>
  </pivotCaches>
  <extLst>
    <ext xmlns:x14="http://schemas.microsoft.com/office/spreadsheetml/2009/9/main" uri="{BBE1A952-AA13-448e-AADC-164F8A28A991}">
      <x14:slicerCaches>
        <x14:slicerCache r:id="rId22"/>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O27" i="1" l="1"/>
  <c r="AO26" i="1"/>
  <c r="AO2" i="1"/>
  <c r="AO3" i="1"/>
  <c r="AO4" i="1"/>
  <c r="AO5" i="1"/>
  <c r="AO6" i="1"/>
  <c r="AO7" i="1"/>
  <c r="AO8" i="1"/>
  <c r="AO9" i="1"/>
  <c r="AO10" i="1"/>
  <c r="AO11" i="1"/>
  <c r="AO12" i="1"/>
  <c r="AO13" i="1"/>
  <c r="AO14" i="1"/>
  <c r="AO15" i="1"/>
  <c r="AO16" i="1"/>
  <c r="AO17" i="1"/>
  <c r="AO18" i="1"/>
  <c r="AO19" i="1"/>
  <c r="AO20" i="1"/>
  <c r="AO21" i="1"/>
  <c r="AO22" i="1"/>
  <c r="AO23" i="1"/>
  <c r="AN27" i="1"/>
  <c r="AN26" i="1"/>
  <c r="AN2" i="1"/>
  <c r="AN3" i="1"/>
  <c r="AN4" i="1"/>
  <c r="AN5" i="1"/>
  <c r="AN6" i="1"/>
  <c r="AN7" i="1"/>
  <c r="AN8" i="1"/>
  <c r="AN9" i="1"/>
  <c r="AN10" i="1"/>
  <c r="AN11" i="1"/>
  <c r="AN12" i="1"/>
  <c r="AN13" i="1"/>
  <c r="AN14" i="1"/>
  <c r="AN15" i="1"/>
  <c r="AN16" i="1"/>
  <c r="AN17" i="1"/>
  <c r="AN18" i="1"/>
  <c r="AN19" i="1"/>
  <c r="AN20" i="1"/>
  <c r="AN21" i="1"/>
  <c r="AN22" i="1"/>
  <c r="AN23" i="1"/>
  <c r="AL27" i="1"/>
  <c r="AL26" i="1"/>
  <c r="AK27" i="1"/>
  <c r="AK26" i="1"/>
  <c r="AJ27" i="1"/>
  <c r="AJ26" i="1"/>
  <c r="AI27" i="1"/>
  <c r="AI26" i="1"/>
  <c r="AM2" i="1"/>
  <c r="AM3" i="1"/>
  <c r="AM4" i="1"/>
  <c r="AJ4" i="1" s="1"/>
  <c r="AM5" i="1"/>
  <c r="AJ5" i="1" s="1"/>
  <c r="AM6" i="1"/>
  <c r="AJ6" i="1" s="1"/>
  <c r="AM7" i="1"/>
  <c r="AJ7" i="1" s="1"/>
  <c r="AM8" i="1"/>
  <c r="AJ8" i="1" s="1"/>
  <c r="AM9" i="1"/>
  <c r="AJ9" i="1" s="1"/>
  <c r="AM10" i="1"/>
  <c r="AJ10" i="1" s="1"/>
  <c r="AM11" i="1"/>
  <c r="AJ11" i="1" s="1"/>
  <c r="AM12" i="1"/>
  <c r="AJ12" i="1" s="1"/>
  <c r="AM13" i="1"/>
  <c r="AJ13" i="1" s="1"/>
  <c r="AM14" i="1"/>
  <c r="AJ14" i="1" s="1"/>
  <c r="AM15" i="1"/>
  <c r="AJ15" i="1" s="1"/>
  <c r="AM16" i="1"/>
  <c r="AJ16" i="1" s="1"/>
  <c r="AM17" i="1"/>
  <c r="AJ17" i="1" s="1"/>
  <c r="AM18" i="1"/>
  <c r="AJ18" i="1" s="1"/>
  <c r="AM19" i="1"/>
  <c r="AJ19" i="1" s="1"/>
  <c r="AM20" i="1"/>
  <c r="AJ20" i="1" s="1"/>
  <c r="AM21" i="1"/>
  <c r="AJ21" i="1" s="1"/>
  <c r="AM22" i="1"/>
  <c r="AJ22" i="1" s="1"/>
  <c r="AM23" i="1"/>
  <c r="AJ23" i="1" s="1"/>
  <c r="AL2" i="5"/>
  <c r="AO2" i="5" s="1"/>
  <c r="AL3" i="5"/>
  <c r="AO3" i="5" s="1"/>
  <c r="AM3" i="5" l="1"/>
  <c r="AN3" i="5"/>
  <c r="AN2" i="5"/>
  <c r="AM2" i="5"/>
  <c r="AJ3" i="1"/>
  <c r="AJ2" i="1"/>
  <c r="AI23" i="1" l="1"/>
  <c r="AL23" i="1"/>
  <c r="AK23" i="1" l="1"/>
  <c r="AK9" i="1" l="1"/>
  <c r="AK17" i="1"/>
  <c r="AI4" i="1"/>
  <c r="AL6" i="1"/>
  <c r="AL22" i="1"/>
  <c r="AL7" i="1" l="1"/>
  <c r="AI5" i="1"/>
  <c r="AK4" i="1"/>
  <c r="AI22" i="1"/>
  <c r="AI21" i="1"/>
  <c r="AK20" i="1"/>
  <c r="AK11" i="1"/>
  <c r="AK10" i="1"/>
  <c r="AL15" i="1"/>
  <c r="AI14" i="1"/>
  <c r="AK19" i="1"/>
  <c r="AL14" i="1"/>
  <c r="AK2" i="1"/>
  <c r="AL9" i="1"/>
  <c r="AI20" i="1"/>
  <c r="AI6" i="1"/>
  <c r="AI13" i="1"/>
  <c r="AK12" i="1"/>
  <c r="AK3" i="1"/>
  <c r="AK18" i="1"/>
  <c r="AL17" i="1"/>
  <c r="AL16" i="1"/>
  <c r="AL8" i="1"/>
  <c r="AI12" i="1"/>
  <c r="AI19" i="1"/>
  <c r="AI11" i="1"/>
  <c r="AI3" i="1"/>
  <c r="AK16" i="1"/>
  <c r="AK8" i="1"/>
  <c r="AL21" i="1"/>
  <c r="AL13" i="1"/>
  <c r="AL5" i="1"/>
  <c r="AI18" i="1"/>
  <c r="AI10" i="1"/>
  <c r="AI2" i="1"/>
  <c r="AK15" i="1"/>
  <c r="AK7" i="1"/>
  <c r="AL20" i="1"/>
  <c r="AL12" i="1"/>
  <c r="AL4" i="1"/>
  <c r="AI17" i="1"/>
  <c r="AI9" i="1"/>
  <c r="AK22" i="1"/>
  <c r="AK14" i="1"/>
  <c r="AK6" i="1"/>
  <c r="AL19" i="1"/>
  <c r="AL11" i="1"/>
  <c r="AL3" i="1"/>
  <c r="AI16" i="1"/>
  <c r="AI8" i="1"/>
  <c r="AK21" i="1"/>
  <c r="AK13" i="1"/>
  <c r="AK5" i="1"/>
  <c r="AL18" i="1"/>
  <c r="AL10" i="1"/>
  <c r="AL2" i="1"/>
  <c r="AI15" i="1"/>
  <c r="AI7" i="1"/>
</calcChain>
</file>

<file path=xl/sharedStrings.xml><?xml version="1.0" encoding="utf-8"?>
<sst xmlns="http://schemas.openxmlformats.org/spreadsheetml/2006/main" count="389" uniqueCount="122">
  <si>
    <t>Age pensioners</t>
  </si>
  <si>
    <t>Persons aged 65 years and over</t>
  </si>
  <si>
    <t>% age pensioners</t>
  </si>
  <si>
    <t>Disability support pensioners</t>
  </si>
  <si>
    <t>Persons aged 16 to 64 years</t>
  </si>
  <si>
    <t>% disability support pensioners</t>
  </si>
  <si>
    <t>Female sole parent pensioners</t>
  </si>
  <si>
    <t>Females aged 15 to 54 years</t>
  </si>
  <si>
    <t>% female sole parent pensioners</t>
  </si>
  <si>
    <t>People receiving an unemployment benefit</t>
  </si>
  <si>
    <t>% people receiving an unemployment benefit</t>
  </si>
  <si>
    <t>People receiving an unemployment benefit for less than 6 months</t>
  </si>
  <si>
    <t>% people receiving an unemployment benefit short-term</t>
  </si>
  <si>
    <t>People receiving an unemployment benefit for longer than 6 months</t>
  </si>
  <si>
    <t>% people receiving an unemployment benefit long-term</t>
  </si>
  <si>
    <t>Young people 
(16 to 24 years) receiving an unemployment benefit</t>
  </si>
  <si>
    <t>Persons aged 16 to 24 years</t>
  </si>
  <si>
    <t>% young people receiving an unemployment benefit</t>
  </si>
  <si>
    <t>Low income, welfare-dependent families (with children)</t>
  </si>
  <si>
    <t>Total families</t>
  </si>
  <si>
    <t>% low income, welfare-dependent families (with children)</t>
  </si>
  <si>
    <t>Children in low income, welfare-dependent families</t>
  </si>
  <si>
    <t>Children under 16 years</t>
  </si>
  <si>
    <t>% children in low income, welfare-dependent families</t>
  </si>
  <si>
    <t>Health Care Card holders</t>
  </si>
  <si>
    <t>Persons 0 to 64 years</t>
  </si>
  <si>
    <t>% Health Care Card holders</t>
  </si>
  <si>
    <t>Pensioner Concession Card holders</t>
  </si>
  <si>
    <t>Persons aged 15 years and over</t>
  </si>
  <si>
    <t>% Pensioner Concession Card holders</t>
  </si>
  <si>
    <t>Seniors Health Card holders</t>
  </si>
  <si>
    <t>% Seniors Health Card holders</t>
  </si>
  <si>
    <t>Murrumbidgee</t>
  </si>
  <si>
    <t>New South Wales</t>
  </si>
  <si>
    <t>Persons aged 16 to 64 years2</t>
  </si>
  <si>
    <t>Persons aged 16 to 64 years3</t>
  </si>
  <si>
    <t>Persons aged 16 to 64 years4</t>
  </si>
  <si>
    <t>Persons aged 65 years and over5</t>
  </si>
  <si>
    <t>Row Labels</t>
  </si>
  <si>
    <t>Values</t>
  </si>
  <si>
    <t>LGA</t>
  </si>
  <si>
    <t>Area</t>
  </si>
  <si>
    <t>Unemployment benefit short-term %</t>
  </si>
  <si>
    <t>Total Unemployment benefit short-term %</t>
  </si>
  <si>
    <t>Unemployment benefit long-term %</t>
  </si>
  <si>
    <t>Total Unemployment benefit long-term %</t>
  </si>
  <si>
    <t>Young people receiving an unemployment benefit %</t>
  </si>
  <si>
    <t>Total Young people receiving an unemployment benefit %</t>
  </si>
  <si>
    <t>Unemployment benefit (all) %</t>
  </si>
  <si>
    <t>Total Unemployment benefit (all) %</t>
  </si>
  <si>
    <t>female sole parent pensioners %</t>
  </si>
  <si>
    <t>low income, welfare-dependent families (with children) %</t>
  </si>
  <si>
    <t>children in low income, welfare-dependent families %</t>
  </si>
  <si>
    <t>Total low income, welfare-dependent families (with children) %</t>
  </si>
  <si>
    <t>Total children in low income, welfare-dependent families %</t>
  </si>
  <si>
    <t>Total female sole parent pensioners %</t>
  </si>
  <si>
    <t>Sum of % Health Care Card holders</t>
  </si>
  <si>
    <t>Sum of % Pensioner Concession Card holders</t>
  </si>
  <si>
    <t>Health Care Card holders %</t>
  </si>
  <si>
    <t>Pensioner Concession Card holders %</t>
  </si>
  <si>
    <t>Sum of % Seniors Health Card holders2</t>
  </si>
  <si>
    <t>Sum of % age pensioners</t>
  </si>
  <si>
    <t>Total Health Care Card holders %</t>
  </si>
  <si>
    <t>Total Pensioner Concession Card holders %</t>
  </si>
  <si>
    <t>Seniors Health Card holders %</t>
  </si>
  <si>
    <t>Total Seniors Health Card holders %</t>
  </si>
  <si>
    <t>Total population</t>
  </si>
  <si>
    <t>% of total pop aged pension</t>
  </si>
  <si>
    <t>Health Care Card Holders %</t>
  </si>
  <si>
    <t>Total Health Care Card Holders %</t>
  </si>
  <si>
    <t>JobSeeker unemployment benefit</t>
  </si>
  <si>
    <t>Persons aged 22 to 64 years</t>
  </si>
  <si>
    <t>% people receiving a JobSeeker Payment</t>
  </si>
  <si>
    <t>Young people 
(16 to 21 years) receiving Youth Allowance (other)</t>
  </si>
  <si>
    <t>Persons aged 16 to 21 years</t>
  </si>
  <si>
    <t>% young people receiving Youth Allowance (other)</t>
  </si>
  <si>
    <t>% of total pop Pensioner Concession Card Holders</t>
  </si>
  <si>
    <t>% of total pop Senior Health Card holders</t>
  </si>
  <si>
    <t>% of total Health Care Card Holders</t>
  </si>
  <si>
    <t>Senior Health Card holders %</t>
  </si>
  <si>
    <t>Total Senior Health Card holders %</t>
  </si>
  <si>
    <t>June 2020</t>
  </si>
  <si>
    <t xml:space="preserve"> June 2017</t>
  </si>
  <si>
    <t>People receiving an Age Pension</t>
  </si>
  <si>
    <t>People receiving a Disability Support Pension</t>
  </si>
  <si>
    <t>Females receiving a Parenting Payment (single)</t>
  </si>
  <si>
    <t>People aged 22 to 64 receiving a JobSeeker Payment</t>
  </si>
  <si>
    <t>www.phidu.torrens.edu.au</t>
  </si>
  <si>
    <t>Berrigan</t>
  </si>
  <si>
    <t>Bland</t>
  </si>
  <si>
    <t>Carrathool</t>
  </si>
  <si>
    <t>Coolamon</t>
  </si>
  <si>
    <t>Cootamundra-Gundagai</t>
  </si>
  <si>
    <t>Edward River</t>
  </si>
  <si>
    <t>Federation</t>
  </si>
  <si>
    <t>Greater Hume Shire</t>
  </si>
  <si>
    <t>Griffith</t>
  </si>
  <si>
    <t>Hay</t>
  </si>
  <si>
    <t>Hilltops</t>
  </si>
  <si>
    <t>Junee</t>
  </si>
  <si>
    <t>Lake Cargelligo</t>
  </si>
  <si>
    <t>Leeton</t>
  </si>
  <si>
    <t>Lockhart</t>
  </si>
  <si>
    <t>Murray River</t>
  </si>
  <si>
    <t>Narrandera</t>
  </si>
  <si>
    <t>Snowy Valleys</t>
  </si>
  <si>
    <t>Temora</t>
  </si>
  <si>
    <t>Wagga Wagga</t>
  </si>
  <si>
    <t>Albury</t>
  </si>
  <si>
    <t>Grand Total</t>
  </si>
  <si>
    <t>Murrumbidgee LHD</t>
  </si>
  <si>
    <t>Health Care Card holders - applicable</t>
  </si>
  <si>
    <t>Health Care Card Holders - total population</t>
  </si>
  <si>
    <t>Pensioner Concession Card holders - applicable</t>
  </si>
  <si>
    <t>Pensioner Concession Card Holders - total population</t>
  </si>
  <si>
    <t>Seniors Health Card holders - applicable</t>
  </si>
  <si>
    <t xml:space="preserve"> Senior Health Card holders - total population</t>
  </si>
  <si>
    <t>Murrumbidgee LHD Concession Card Holders - Department of Social Services data June 2023 (updated Apr 2025)</t>
  </si>
  <si>
    <t>Health Concession card holders (any) NUM</t>
  </si>
  <si>
    <t>Health Concession card holders (any) % of total pop</t>
  </si>
  <si>
    <t>Sum of Health Concession card holders (any) % of total pop</t>
  </si>
  <si>
    <t>Source: Compiled by Public Health Information Develoment Unit (PHIDU) based on data from the Department of Social Services, June 2023 and the ABS Estimated Resident Population, 30 June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</si>
</sst>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3">
    <numFmt numFmtId="164" formatCode="#,##0.0"/>
    <numFmt numFmtId="165" formatCode="0.0"/>
    <numFmt numFmtId="166" formatCode="0.0%"/>
  </numFmts>
  <fonts count="18" x14ac:knownFonts="1">
    <font>
      <sz val="11"/>
      <color theme="1"/>
      <name val="Public Sans Light"/>
      <family val="2"/>
      <scheme val="minor"/>
    </font>
    <font>
      <sz val="10"/>
      <name val="Arial"/>
      <family val="2"/>
    </font>
    <font>
      <b/>
      <sz val="10"/>
      <color rgb="FF008789"/>
      <name val="Arial"/>
      <family val="2"/>
    </font>
    <font>
      <sz val="10"/>
      <color rgb="FF008789"/>
      <name val="Arial"/>
      <family val="2"/>
    </font>
    <font>
      <sz val="8"/>
      <name val="Arial"/>
      <family val="2"/>
    </font>
    <font>
      <b/>
      <sz val="10"/>
      <name val="Arial"/>
      <family val="2"/>
    </font>
    <font>
      <sz val="10"/>
      <color theme="1"/>
      <name val="Arial"/>
      <family val="2"/>
    </font>
    <font>
      <sz val="18"/>
      <color theme="0"/>
      <name val="Ebrima"/>
    </font>
    <font>
      <sz val="11"/>
      <color theme="1"/>
      <name val="Public Sans Light"/>
      <family val="2"/>
      <scheme val="minor"/>
    </font>
    <font>
      <sz val="11"/>
      <name val="Public Sans Light"/>
      <family val="2"/>
      <scheme val="minor"/>
    </font>
    <font>
      <b/>
      <sz val="9"/>
      <color theme="1"/>
      <name val="Public Sans Light"/>
      <family val="2"/>
      <scheme val="minor"/>
    </font>
    <font>
      <sz val="9"/>
      <color theme="1"/>
      <name val="Public Sans Light"/>
      <family val="2"/>
      <scheme val="minor"/>
    </font>
    <font>
      <sz val="11"/>
      <color rgb="FF000000"/>
      <name val="Public Sans Light"/>
      <family val="2"/>
      <scheme val="minor"/>
    </font>
    <font>
      <sz val="10"/>
      <color rgb="FF008789"/>
      <name val="Arial"/>
    </font>
    <font>
      <sz val="9"/>
      <color theme="1"/>
      <name val="Public Sans Light"/>
      <scheme val="minor"/>
    </font>
    <font>
      <sz val="11"/>
      <name val="Public Sans Light"/>
      <scheme val="minor"/>
    </font>
    <font>
      <u/>
      <sz val="11"/>
      <color theme="10"/>
      <name val="Public Sans Light"/>
      <family val="2"/>
      <scheme val="minor"/>
    </font>
    <font>
      <sz val="10"/>
      <color theme="1"/>
      <name val="Arial"/>
    </font>
  </fonts>
  <fills count="10">
    <fill>
      <patternFill patternType="none"/>
    </fill>
    <fill>
      <patternFill patternType="gray125"/>
    </fill>
    <fill>
      <patternFill patternType="solid">
        <fgColor theme="0"/>
        <bgColor indexed="64"/>
      </patternFill>
    </fill>
    <fill>
      <patternFill patternType="solid">
        <fgColor theme="4"/>
        <bgColor indexed="64"/>
      </patternFill>
    </fill>
    <fill>
      <patternFill patternType="solid">
        <fgColor theme="9" tint="0.59999389629810485"/>
        <bgColor indexed="64"/>
      </patternFill>
    </fill>
    <fill>
      <patternFill patternType="solid">
        <fgColor theme="8" tint="0.39997558519241921"/>
        <bgColor indexed="64"/>
      </patternFill>
    </fill>
    <fill>
      <patternFill patternType="solid">
        <fgColor theme="9" tint="-0.249977111117893"/>
        <bgColor indexed="64"/>
      </patternFill>
    </fill>
    <fill>
      <patternFill patternType="solid">
        <fgColor theme="4" tint="0.79998168889431442"/>
        <bgColor theme="4" tint="0.79998168889431442"/>
      </patternFill>
    </fill>
    <fill>
      <patternFill patternType="solid">
        <fgColor theme="9" tint="0.79998168889431442"/>
        <bgColor indexed="64"/>
      </patternFill>
    </fill>
    <fill>
      <patternFill patternType="solid">
        <fgColor theme="9" tint="0.79998168889431442"/>
        <bgColor theme="4" tint="0.79998168889431442"/>
      </patternFill>
    </fill>
  </fills>
  <borders count="18">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top style="thin">
        <color theme="4" tint="0.39997558519241921"/>
      </top>
      <bottom style="thin">
        <color indexed="64"/>
      </bottom>
      <diagonal/>
    </border>
    <border>
      <left/>
      <right/>
      <top style="thin">
        <color theme="4" tint="0.39997558519241921"/>
      </top>
      <bottom style="thin">
        <color theme="4" tint="0.39997558519241921"/>
      </bottom>
      <diagonal/>
    </border>
    <border>
      <left/>
      <right style="thin">
        <color theme="4" tint="0.39997558519241921"/>
      </right>
      <top style="thin">
        <color theme="4" tint="0.39997558519241921"/>
      </top>
      <bottom style="thin">
        <color theme="4" tint="0.39997558519241921"/>
      </bottom>
      <diagonal/>
    </border>
    <border>
      <left style="thin">
        <color theme="4" tint="0.39997558519241921"/>
      </left>
      <right/>
      <top style="thin">
        <color theme="4" tint="0.39997558519241921"/>
      </top>
      <bottom style="thin">
        <color indexed="64"/>
      </bottom>
      <diagonal/>
    </border>
    <border>
      <left style="thin">
        <color theme="4" tint="0.39997558519241921"/>
      </left>
      <right/>
      <top style="thin">
        <color theme="4" tint="0.39997558519241921"/>
      </top>
      <bottom style="thin">
        <color theme="4" tint="0.39997558519241921"/>
      </bottom>
      <diagonal/>
    </border>
  </borders>
  <cellStyleXfs count="5">
    <xf numFmtId="0" fontId="0" fillId="0" borderId="0"/>
    <xf numFmtId="0" fontId="1" fillId="0" borderId="0"/>
    <xf numFmtId="0" fontId="1" fillId="0" borderId="0"/>
    <xf numFmtId="0" fontId="4" fillId="0" borderId="0"/>
    <xf numFmtId="0" fontId="16" fillId="0" borderId="0" applyNumberFormat="0" applyFill="0" applyBorder="0" applyAlignment="0" applyProtection="0"/>
  </cellStyleXfs>
  <cellXfs count="104">
    <xf numFmtId="0" fontId="0" fillId="0" borderId="0" xfId="0"/>
    <xf numFmtId="3" fontId="1" fillId="0" borderId="0" xfId="2" applyNumberFormat="1" applyAlignment="1">
      <alignment horizontal="right"/>
    </xf>
    <xf numFmtId="165" fontId="1" fillId="0" borderId="0" xfId="2" applyNumberFormat="1" applyAlignment="1">
      <alignment horizontal="right"/>
    </xf>
    <xf numFmtId="3" fontId="0" fillId="0" borderId="0" xfId="0" applyNumberFormat="1" applyAlignment="1">
      <alignment horizontal="right"/>
    </xf>
    <xf numFmtId="3" fontId="0" fillId="0" borderId="0" xfId="0" applyNumberFormat="1"/>
    <xf numFmtId="0" fontId="0" fillId="0" borderId="0" xfId="0" pivotButton="1"/>
    <xf numFmtId="0" fontId="0" fillId="0" borderId="0" xfId="0" applyAlignment="1">
      <alignment horizontal="left"/>
    </xf>
    <xf numFmtId="0" fontId="0" fillId="0" borderId="0" xfId="0" applyAlignment="1">
      <alignment horizontal="left" indent="1"/>
    </xf>
    <xf numFmtId="165" fontId="0" fillId="0" borderId="0" xfId="0" applyNumberFormat="1"/>
    <xf numFmtId="3" fontId="3" fillId="2" borderId="1" xfId="2" applyNumberFormat="1" applyFont="1" applyFill="1" applyBorder="1" applyAlignment="1">
      <alignment horizontal="center" wrapText="1"/>
    </xf>
    <xf numFmtId="0" fontId="3" fillId="2" borderId="1" xfId="2" applyFont="1" applyFill="1" applyBorder="1" applyAlignment="1">
      <alignment horizontal="center" wrapText="1"/>
    </xf>
    <xf numFmtId="3" fontId="3" fillId="2" borderId="2" xfId="2" applyNumberFormat="1" applyFont="1" applyFill="1" applyBorder="1" applyAlignment="1">
      <alignment horizontal="center" wrapText="1"/>
    </xf>
    <xf numFmtId="3" fontId="3" fillId="2" borderId="0" xfId="2" applyNumberFormat="1" applyFont="1" applyFill="1" applyAlignment="1">
      <alignment horizontal="center" wrapText="1"/>
    </xf>
    <xf numFmtId="0" fontId="3" fillId="2" borderId="0" xfId="2" applyFont="1" applyFill="1" applyAlignment="1">
      <alignment horizontal="center" wrapText="1"/>
    </xf>
    <xf numFmtId="0" fontId="0" fillId="2" borderId="0" xfId="0" applyFill="1"/>
    <xf numFmtId="0" fontId="5" fillId="2" borderId="0" xfId="3" applyFont="1" applyFill="1"/>
    <xf numFmtId="3" fontId="5" fillId="2" borderId="0" xfId="2" applyNumberFormat="1" applyFont="1" applyFill="1" applyAlignment="1">
      <alignment horizontal="right"/>
    </xf>
    <xf numFmtId="164" fontId="5" fillId="2" borderId="0" xfId="2" applyNumberFormat="1" applyFont="1" applyFill="1" applyAlignment="1">
      <alignment horizontal="right"/>
    </xf>
    <xf numFmtId="0" fontId="2" fillId="2" borderId="0" xfId="0" applyFont="1" applyFill="1"/>
    <xf numFmtId="3" fontId="2" fillId="2" borderId="0" xfId="0" applyNumberFormat="1" applyFont="1" applyFill="1" applyAlignment="1">
      <alignment horizontal="right"/>
    </xf>
    <xf numFmtId="165" fontId="2" fillId="2" borderId="0" xfId="0" applyNumberFormat="1" applyFont="1" applyFill="1" applyAlignment="1">
      <alignment horizontal="right"/>
    </xf>
    <xf numFmtId="0" fontId="5" fillId="2" borderId="0" xfId="0" applyFont="1" applyFill="1"/>
    <xf numFmtId="0" fontId="2" fillId="2" borderId="1" xfId="1" applyFont="1" applyFill="1" applyBorder="1" applyAlignment="1">
      <alignment horizontal="left" vertical="center" wrapText="1"/>
    </xf>
    <xf numFmtId="0" fontId="0" fillId="2" borderId="0" xfId="0" applyFill="1" applyAlignment="1">
      <alignment wrapText="1"/>
    </xf>
    <xf numFmtId="0" fontId="7" fillId="3" borderId="0" xfId="0" applyFont="1" applyFill="1" applyAlignment="1">
      <alignment vertical="center"/>
    </xf>
    <xf numFmtId="0" fontId="0" fillId="3" borderId="0" xfId="0" applyFill="1"/>
    <xf numFmtId="0" fontId="8" fillId="0" borderId="0" xfId="0" applyFont="1"/>
    <xf numFmtId="3" fontId="9" fillId="0" borderId="6" xfId="2" applyNumberFormat="1" applyFont="1" applyBorder="1" applyAlignment="1">
      <alignment horizontal="right"/>
    </xf>
    <xf numFmtId="3" fontId="9" fillId="0" borderId="0" xfId="2" applyNumberFormat="1" applyFont="1" applyAlignment="1">
      <alignment horizontal="right"/>
    </xf>
    <xf numFmtId="165" fontId="9" fillId="0" borderId="7" xfId="2" applyNumberFormat="1" applyFont="1" applyBorder="1" applyAlignment="1">
      <alignment horizontal="right"/>
    </xf>
    <xf numFmtId="3" fontId="0" fillId="0" borderId="6" xfId="0" applyNumberFormat="1" applyBorder="1" applyAlignment="1">
      <alignment horizontal="right"/>
    </xf>
    <xf numFmtId="165" fontId="0" fillId="0" borderId="7" xfId="0" applyNumberFormat="1" applyBorder="1" applyAlignment="1">
      <alignment horizontal="right"/>
    </xf>
    <xf numFmtId="3" fontId="11" fillId="4" borderId="3" xfId="2" applyNumberFormat="1" applyFont="1" applyFill="1" applyBorder="1" applyAlignment="1">
      <alignment horizontal="center" wrapText="1"/>
    </xf>
    <xf numFmtId="3" fontId="11" fillId="4" borderId="4" xfId="2" applyNumberFormat="1" applyFont="1" applyFill="1" applyBorder="1" applyAlignment="1">
      <alignment horizontal="center" wrapText="1"/>
    </xf>
    <xf numFmtId="0" fontId="11" fillId="4" borderId="5" xfId="2" applyFont="1" applyFill="1" applyBorder="1" applyAlignment="1">
      <alignment horizontal="center" wrapText="1"/>
    </xf>
    <xf numFmtId="0" fontId="0" fillId="0" borderId="3" xfId="0" applyBorder="1"/>
    <xf numFmtId="3" fontId="9" fillId="0" borderId="3" xfId="2" applyNumberFormat="1" applyFont="1" applyBorder="1" applyAlignment="1">
      <alignment horizontal="right"/>
    </xf>
    <xf numFmtId="3" fontId="9" fillId="0" borderId="4" xfId="2" applyNumberFormat="1" applyFont="1" applyBorder="1" applyAlignment="1">
      <alignment horizontal="right"/>
    </xf>
    <xf numFmtId="165" fontId="9" fillId="0" borderId="5" xfId="2" applyNumberFormat="1" applyFont="1" applyBorder="1" applyAlignment="1">
      <alignment horizontal="right"/>
    </xf>
    <xf numFmtId="0" fontId="0" fillId="0" borderId="8" xfId="0" applyBorder="1"/>
    <xf numFmtId="3" fontId="9" fillId="0" borderId="8" xfId="2" applyNumberFormat="1" applyFont="1" applyBorder="1" applyAlignment="1">
      <alignment horizontal="right"/>
    </xf>
    <xf numFmtId="3" fontId="9" fillId="0" borderId="1" xfId="2" applyNumberFormat="1" applyFont="1" applyBorder="1" applyAlignment="1">
      <alignment horizontal="right"/>
    </xf>
    <xf numFmtId="165" fontId="9" fillId="0" borderId="9" xfId="2" applyNumberFormat="1" applyFont="1" applyBorder="1" applyAlignment="1">
      <alignment horizontal="right"/>
    </xf>
    <xf numFmtId="0" fontId="0" fillId="0" borderId="10" xfId="0" applyBorder="1"/>
    <xf numFmtId="0" fontId="0" fillId="0" borderId="11" xfId="0" applyBorder="1"/>
    <xf numFmtId="0" fontId="10" fillId="4" borderId="12" xfId="1" applyFont="1" applyFill="1" applyBorder="1" applyAlignment="1">
      <alignment horizontal="left" vertical="center" wrapText="1"/>
    </xf>
    <xf numFmtId="3" fontId="13" fillId="2" borderId="0" xfId="2" applyNumberFormat="1" applyFont="1" applyFill="1" applyAlignment="1">
      <alignment horizontal="center" wrapText="1"/>
    </xf>
    <xf numFmtId="3" fontId="14" fillId="4" borderId="1" xfId="2" applyNumberFormat="1" applyFont="1" applyFill="1" applyBorder="1" applyAlignment="1">
      <alignment horizontal="center" wrapText="1"/>
    </xf>
    <xf numFmtId="3" fontId="15" fillId="0" borderId="6" xfId="2" applyNumberFormat="1" applyFont="1" applyBorder="1" applyAlignment="1">
      <alignment horizontal="right"/>
    </xf>
    <xf numFmtId="3" fontId="15" fillId="0" borderId="0" xfId="2" applyNumberFormat="1" applyFont="1" applyAlignment="1">
      <alignment horizontal="right"/>
    </xf>
    <xf numFmtId="165" fontId="15" fillId="0" borderId="7" xfId="2" applyNumberFormat="1" applyFont="1" applyBorder="1" applyAlignment="1">
      <alignment horizontal="right"/>
    </xf>
    <xf numFmtId="0" fontId="12" fillId="0" borderId="0" xfId="0" applyFont="1" applyAlignment="1">
      <alignment wrapText="1"/>
    </xf>
    <xf numFmtId="0" fontId="16" fillId="0" borderId="0" xfId="4"/>
    <xf numFmtId="164" fontId="15" fillId="0" borderId="0" xfId="2" applyNumberFormat="1" applyFont="1" applyAlignment="1">
      <alignment horizontal="right"/>
    </xf>
    <xf numFmtId="0" fontId="6" fillId="7" borderId="14" xfId="0" applyFont="1" applyFill="1" applyBorder="1"/>
    <xf numFmtId="3" fontId="1" fillId="7" borderId="14" xfId="2" applyNumberFormat="1" applyFill="1" applyBorder="1" applyAlignment="1">
      <alignment horizontal="right"/>
    </xf>
    <xf numFmtId="165" fontId="1" fillId="7" borderId="14" xfId="2" applyNumberFormat="1" applyFill="1" applyBorder="1" applyAlignment="1">
      <alignment horizontal="right"/>
    </xf>
    <xf numFmtId="165" fontId="1" fillId="7" borderId="15" xfId="2" applyNumberFormat="1" applyFill="1" applyBorder="1" applyAlignment="1">
      <alignment horizontal="right"/>
    </xf>
    <xf numFmtId="0" fontId="6" fillId="0" borderId="14" xfId="0" applyFont="1" applyBorder="1"/>
    <xf numFmtId="3" fontId="1" fillId="0" borderId="14" xfId="2" applyNumberFormat="1" applyBorder="1" applyAlignment="1">
      <alignment horizontal="right"/>
    </xf>
    <xf numFmtId="165" fontId="1" fillId="0" borderId="14" xfId="2" applyNumberFormat="1" applyBorder="1" applyAlignment="1">
      <alignment horizontal="right"/>
    </xf>
    <xf numFmtId="165" fontId="1" fillId="0" borderId="15" xfId="2" applyNumberFormat="1" applyBorder="1" applyAlignment="1">
      <alignment horizontal="right"/>
    </xf>
    <xf numFmtId="0" fontId="17" fillId="0" borderId="0" xfId="0" applyFont="1"/>
    <xf numFmtId="0" fontId="2" fillId="2" borderId="16" xfId="1" applyFont="1" applyFill="1" applyBorder="1" applyAlignment="1">
      <alignment horizontal="left" vertical="center" wrapText="1"/>
    </xf>
    <xf numFmtId="3" fontId="2" fillId="2" borderId="13" xfId="2" applyNumberFormat="1" applyFont="1" applyFill="1" applyBorder="1" applyAlignment="1">
      <alignment horizontal="center" wrapText="1"/>
    </xf>
    <xf numFmtId="0" fontId="2" fillId="2" borderId="13" xfId="2" applyFont="1" applyFill="1" applyBorder="1" applyAlignment="1">
      <alignment horizontal="center" wrapText="1"/>
    </xf>
    <xf numFmtId="3" fontId="2" fillId="2" borderId="2" xfId="2" applyNumberFormat="1" applyFont="1" applyFill="1" applyBorder="1" applyAlignment="1">
      <alignment horizontal="center" wrapText="1"/>
    </xf>
    <xf numFmtId="3" fontId="2" fillId="2" borderId="14" xfId="2" applyNumberFormat="1" applyFont="1" applyFill="1" applyBorder="1" applyAlignment="1">
      <alignment horizontal="center" wrapText="1"/>
    </xf>
    <xf numFmtId="0" fontId="2" fillId="2" borderId="14" xfId="2" applyFont="1" applyFill="1" applyBorder="1" applyAlignment="1">
      <alignment horizontal="center" wrapText="1"/>
    </xf>
    <xf numFmtId="0" fontId="5" fillId="7" borderId="17" xfId="3" applyFont="1" applyFill="1" applyBorder="1"/>
    <xf numFmtId="3" fontId="5" fillId="7" borderId="14" xfId="2" applyNumberFormat="1" applyFont="1" applyFill="1" applyBorder="1" applyAlignment="1">
      <alignment horizontal="right"/>
    </xf>
    <xf numFmtId="164" fontId="5" fillId="7" borderId="14" xfId="2" applyNumberFormat="1" applyFont="1" applyFill="1" applyBorder="1" applyAlignment="1">
      <alignment horizontal="right"/>
    </xf>
    <xf numFmtId="0" fontId="2" fillId="0" borderId="17" xfId="0" applyFont="1" applyBorder="1"/>
    <xf numFmtId="3" fontId="2" fillId="0" borderId="14" xfId="0" applyNumberFormat="1" applyFont="1" applyBorder="1" applyAlignment="1">
      <alignment horizontal="right"/>
    </xf>
    <xf numFmtId="165" fontId="2" fillId="0" borderId="14" xfId="0" applyNumberFormat="1" applyFont="1" applyBorder="1" applyAlignment="1">
      <alignment horizontal="right"/>
    </xf>
    <xf numFmtId="3" fontId="3" fillId="8" borderId="1" xfId="2" applyNumberFormat="1" applyFont="1" applyFill="1" applyBorder="1" applyAlignment="1">
      <alignment horizontal="center" wrapText="1"/>
    </xf>
    <xf numFmtId="0" fontId="3" fillId="8" borderId="1" xfId="2" applyFont="1" applyFill="1" applyBorder="1" applyAlignment="1">
      <alignment horizontal="center" wrapText="1"/>
    </xf>
    <xf numFmtId="0" fontId="3" fillId="8" borderId="0" xfId="2" applyFont="1" applyFill="1" applyAlignment="1">
      <alignment horizontal="center" wrapText="1"/>
    </xf>
    <xf numFmtId="3" fontId="13" fillId="8" borderId="0" xfId="2" applyNumberFormat="1" applyFont="1" applyFill="1" applyAlignment="1">
      <alignment horizontal="center" wrapText="1"/>
    </xf>
    <xf numFmtId="3" fontId="1" fillId="9" borderId="14" xfId="2" applyNumberFormat="1" applyFill="1" applyBorder="1" applyAlignment="1">
      <alignment horizontal="right"/>
    </xf>
    <xf numFmtId="165" fontId="1" fillId="9" borderId="14" xfId="2" applyNumberFormat="1" applyFill="1" applyBorder="1" applyAlignment="1">
      <alignment horizontal="right"/>
    </xf>
    <xf numFmtId="165" fontId="1" fillId="9" borderId="15" xfId="2" applyNumberFormat="1" applyFill="1" applyBorder="1" applyAlignment="1">
      <alignment horizontal="right"/>
    </xf>
    <xf numFmtId="3" fontId="1" fillId="8" borderId="0" xfId="2" applyNumberFormat="1" applyFill="1" applyAlignment="1">
      <alignment horizontal="right"/>
    </xf>
    <xf numFmtId="165" fontId="1" fillId="8" borderId="0" xfId="2" applyNumberFormat="1" applyFill="1" applyAlignment="1">
      <alignment horizontal="right"/>
    </xf>
    <xf numFmtId="3" fontId="1" fillId="8" borderId="14" xfId="2" applyNumberFormat="1" applyFill="1" applyBorder="1" applyAlignment="1">
      <alignment horizontal="right"/>
    </xf>
    <xf numFmtId="165" fontId="1" fillId="8" borderId="14" xfId="2" applyNumberFormat="1" applyFill="1" applyBorder="1" applyAlignment="1">
      <alignment horizontal="right"/>
    </xf>
    <xf numFmtId="165" fontId="1" fillId="8" borderId="15" xfId="2" applyNumberFormat="1" applyFill="1" applyBorder="1" applyAlignment="1">
      <alignment horizontal="right"/>
    </xf>
    <xf numFmtId="165" fontId="0" fillId="8" borderId="0" xfId="0" applyNumberFormat="1" applyFill="1" applyAlignment="1">
      <alignment horizontal="right"/>
    </xf>
    <xf numFmtId="1" fontId="0" fillId="0" borderId="0" xfId="0" applyNumberFormat="1"/>
    <xf numFmtId="17" fontId="0" fillId="5" borderId="1" xfId="0" quotePrefix="1" applyNumberFormat="1" applyFill="1" applyBorder="1" applyAlignment="1">
      <alignment horizontal="center"/>
    </xf>
    <xf numFmtId="17" fontId="0" fillId="6" borderId="1" xfId="0" quotePrefix="1" applyNumberFormat="1" applyFill="1" applyBorder="1" applyAlignment="1">
      <alignment horizontal="center"/>
    </xf>
    <xf numFmtId="17" fontId="0" fillId="5" borderId="0" xfId="0" quotePrefix="1" applyNumberFormat="1" applyFill="1" applyAlignment="1">
      <alignment horizontal="center"/>
    </xf>
    <xf numFmtId="3" fontId="15" fillId="0" borderId="0" xfId="2" applyNumberFormat="1" applyFont="1" applyFill="1" applyAlignment="1">
      <alignment horizontal="right"/>
    </xf>
    <xf numFmtId="164" fontId="15" fillId="0" borderId="0" xfId="2" applyNumberFormat="1" applyFont="1" applyFill="1" applyAlignment="1">
      <alignment horizontal="right"/>
    </xf>
    <xf numFmtId="3" fontId="15" fillId="0" borderId="1" xfId="2" applyNumberFormat="1" applyFont="1" applyFill="1" applyBorder="1" applyAlignment="1">
      <alignment horizontal="right"/>
    </xf>
    <xf numFmtId="165" fontId="15" fillId="0" borderId="9" xfId="2" applyNumberFormat="1" applyFont="1" applyFill="1" applyBorder="1" applyAlignment="1">
      <alignment horizontal="right"/>
    </xf>
    <xf numFmtId="3" fontId="15" fillId="0" borderId="8" xfId="2" applyNumberFormat="1" applyFont="1" applyFill="1" applyBorder="1" applyAlignment="1">
      <alignment horizontal="right"/>
    </xf>
    <xf numFmtId="164" fontId="15" fillId="0" borderId="1" xfId="2" applyNumberFormat="1" applyFont="1" applyFill="1" applyBorder="1" applyAlignment="1">
      <alignment horizontal="right"/>
    </xf>
    <xf numFmtId="3" fontId="15" fillId="0" borderId="1" xfId="2" applyNumberFormat="1" applyFont="1" applyBorder="1" applyAlignment="1">
      <alignment horizontal="right"/>
    </xf>
    <xf numFmtId="3" fontId="15" fillId="0" borderId="4" xfId="2" applyNumberFormat="1" applyFont="1" applyFill="1" applyBorder="1" applyAlignment="1">
      <alignment horizontal="right"/>
    </xf>
    <xf numFmtId="165" fontId="15" fillId="0" borderId="5" xfId="2" applyNumberFormat="1" applyFont="1" applyFill="1" applyBorder="1" applyAlignment="1">
      <alignment horizontal="right"/>
    </xf>
    <xf numFmtId="3" fontId="15" fillId="0" borderId="3" xfId="2" applyNumberFormat="1" applyFont="1" applyFill="1" applyBorder="1" applyAlignment="1">
      <alignment horizontal="right"/>
    </xf>
    <xf numFmtId="164" fontId="15" fillId="0" borderId="4" xfId="2" applyNumberFormat="1" applyFont="1" applyFill="1" applyBorder="1" applyAlignment="1">
      <alignment horizontal="right"/>
    </xf>
    <xf numFmtId="3" fontId="15" fillId="0" borderId="4" xfId="2" applyNumberFormat="1" applyFont="1" applyBorder="1" applyAlignment="1">
      <alignment horizontal="right"/>
    </xf>
  </cellXfs>
  <cellStyles count="5">
    <cellStyle name="Hyperlink" xfId="4" builtinId="8"/>
    <cellStyle name="Microsoft Excel found an error in the formula you entered. Do you want to accept the correction proposed below?_x000a__x000a_|_x000a__x000a_• To accept the correction, click Yes._x000a_• To close this message and correct the formula yourself, click No." xfId="1" xr:uid="{00000000-0005-0000-0000-000001000000}"/>
    <cellStyle name="Microsoft Excel found an error in the formula you entered. Do you want to accept the correction proposed below?_x000a__x000a_|_x000a__x000a_• To accept the correction, click Yes._x000a_• To close this message and correct the formula yourself, click No. 10 2" xfId="2" xr:uid="{00000000-0005-0000-0000-000002000000}"/>
    <cellStyle name="Normal" xfId="0" builtinId="0"/>
    <cellStyle name="Normal 18" xfId="3" xr:uid="{00000000-0005-0000-0000-000004000000}"/>
  </cellStyles>
  <dxfs count="180">
    <dxf>
      <numFmt numFmtId="165" formatCode="0.0"/>
    </dxf>
    <dxf>
      <numFmt numFmtId="165" formatCode="0.0"/>
    </dxf>
    <dxf>
      <numFmt numFmtId="165" formatCode="0.0"/>
    </dxf>
    <dxf>
      <font>
        <strike val="0"/>
        <outline val="0"/>
        <shadow val="0"/>
        <u val="none"/>
        <vertAlign val="baseline"/>
        <sz val="11"/>
        <name val="Public Sans Light"/>
        <scheme val="minor"/>
      </font>
      <numFmt numFmtId="164" formatCode="#,##0.0"/>
      <alignment horizontal="right" vertical="bottom" textRotation="0" wrapText="0" indent="0" justifyLastLine="0" shrinkToFit="0" readingOrder="0"/>
    </dxf>
    <dxf>
      <font>
        <strike val="0"/>
        <outline val="0"/>
        <shadow val="0"/>
        <u val="none"/>
        <vertAlign val="baseline"/>
        <sz val="11"/>
        <name val="Public Sans Light"/>
        <scheme val="minor"/>
      </font>
      <numFmt numFmtId="3" formatCode="#,##0"/>
      <alignment horizontal="right" vertical="bottom" textRotation="0" wrapText="0" indent="0" justifyLastLine="0" shrinkToFit="0" readingOrder="0"/>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ont>
        <strike val="0"/>
        <outline val="0"/>
        <shadow val="0"/>
        <u val="none"/>
        <vertAlign val="baseline"/>
        <sz val="11"/>
        <name val="Public Sans Light"/>
        <scheme val="minor"/>
      </font>
      <numFmt numFmtId="3" formatCode="#,##0"/>
      <alignment horizontal="right" vertical="bottom" textRotation="0" wrapText="0" indent="0" justifyLastLine="0" shrinkToFit="0" readingOrder="0"/>
    </dxf>
    <dxf>
      <font>
        <strike val="0"/>
        <outline val="0"/>
        <shadow val="0"/>
        <u val="none"/>
        <vertAlign val="baseline"/>
        <sz val="11"/>
        <name val="Public Sans Light"/>
        <scheme val="minor"/>
      </font>
      <numFmt numFmtId="3" formatCode="#,##0"/>
      <alignment horizontal="right" vertical="bottom" textRotation="0" wrapText="0" indent="0" justifyLastLine="0" shrinkToFit="0" readingOrder="0"/>
    </dxf>
    <dxf>
      <font>
        <strike val="0"/>
        <outline val="0"/>
        <shadow val="0"/>
        <u val="none"/>
        <vertAlign val="baseline"/>
        <sz val="11"/>
        <name val="Public Sans Light"/>
        <scheme val="minor"/>
      </font>
      <numFmt numFmtId="164" formatCode="#,##0.0"/>
      <alignment horizontal="right" vertical="bottom" textRotation="0" wrapText="0" indent="0" justifyLastLine="0" shrinkToFit="0" readingOrder="0"/>
    </dxf>
    <dxf>
      <font>
        <strike val="0"/>
        <outline val="0"/>
        <shadow val="0"/>
        <u val="none"/>
        <vertAlign val="baseline"/>
        <sz val="11"/>
        <name val="Public Sans Light"/>
        <scheme val="minor"/>
      </font>
      <numFmt numFmtId="164" formatCode="#,##0.0"/>
      <alignment horizontal="right" vertical="bottom" textRotation="0" wrapText="0" indent="0" justifyLastLine="0" shrinkToFit="0" readingOrder="0"/>
    </dxf>
    <dxf>
      <font>
        <strike val="0"/>
        <outline val="0"/>
        <shadow val="0"/>
        <u val="none"/>
        <vertAlign val="baseline"/>
        <sz val="11"/>
        <name val="Public Sans Light"/>
        <scheme val="minor"/>
      </font>
      <numFmt numFmtId="164" formatCode="#,##0.0"/>
      <alignment horizontal="right" vertical="bottom" textRotation="0" wrapText="0" indent="0" justifyLastLine="0" shrinkToFit="0" readingOrder="0"/>
    </dxf>
    <dxf>
      <font>
        <strike val="0"/>
        <outline val="0"/>
        <shadow val="0"/>
        <u val="none"/>
        <vertAlign val="baseline"/>
        <sz val="11"/>
        <name val="Public Sans Light"/>
        <scheme val="minor"/>
      </font>
      <numFmt numFmtId="164" formatCode="#,##0.0"/>
      <alignment horizontal="right" vertical="bottom" textRotation="0" wrapText="0" indent="0" justifyLastLine="0" shrinkToFit="0" readingOrder="0"/>
    </dxf>
    <dxf>
      <font>
        <strike val="0"/>
        <outline val="0"/>
        <shadow val="0"/>
        <u val="none"/>
        <vertAlign val="baseline"/>
        <sz val="11"/>
        <name val="Public Sans Light"/>
        <scheme val="minor"/>
      </font>
      <numFmt numFmtId="3" formatCode="#,##0"/>
      <alignment horizontal="right" vertical="bottom" textRotation="0" wrapText="0" indent="0" justifyLastLine="0" shrinkToFit="0" readingOrder="0"/>
    </dxf>
    <dxf>
      <font>
        <strike val="0"/>
        <outline val="0"/>
        <shadow val="0"/>
        <u val="none"/>
        <vertAlign val="baseline"/>
        <sz val="11"/>
        <name val="Public Sans Light"/>
        <scheme val="minor"/>
      </font>
      <numFmt numFmtId="3" formatCode="#,##0"/>
      <alignment horizontal="right" vertical="bottom" textRotation="0" wrapText="0" indent="0" justifyLastLine="0" shrinkToFit="0" readingOrder="0"/>
    </dxf>
    <dxf>
      <font>
        <strike val="0"/>
        <outline val="0"/>
        <shadow val="0"/>
        <u val="none"/>
        <vertAlign val="baseline"/>
        <sz val="11"/>
        <name val="Public Sans Light"/>
        <scheme val="minor"/>
      </font>
      <numFmt numFmtId="165" formatCode="0.0"/>
      <alignment horizontal="right" vertical="bottom" textRotation="0" wrapText="0" indent="0" justifyLastLine="0" shrinkToFit="0" readingOrder="0"/>
      <border diagonalUp="0" diagonalDown="0">
        <left/>
        <right style="thin">
          <color indexed="64"/>
        </right>
        <top/>
        <bottom/>
        <vertical/>
        <horizontal/>
      </border>
    </dxf>
    <dxf>
      <font>
        <strike val="0"/>
        <outline val="0"/>
        <shadow val="0"/>
        <u val="none"/>
        <vertAlign val="baseline"/>
        <sz val="11"/>
        <name val="Public Sans Light"/>
        <scheme val="minor"/>
      </font>
      <numFmt numFmtId="3" formatCode="#,##0"/>
      <alignment horizontal="right" vertical="bottom" textRotation="0" wrapText="0" indent="0" justifyLastLine="0" shrinkToFit="0" readingOrder="0"/>
    </dxf>
    <dxf>
      <font>
        <strike val="0"/>
        <outline val="0"/>
        <shadow val="0"/>
        <u val="none"/>
        <vertAlign val="baseline"/>
        <sz val="11"/>
        <name val="Public Sans Light"/>
        <scheme val="minor"/>
      </font>
      <numFmt numFmtId="3" formatCode="#,##0"/>
      <alignment horizontal="right" vertical="bottom" textRotation="0" wrapText="0" indent="0" justifyLastLine="0" shrinkToFit="0" readingOrder="0"/>
      <border diagonalUp="0" diagonalDown="0">
        <left style="thin">
          <color indexed="64"/>
        </left>
        <right/>
        <top/>
        <bottom/>
        <vertical/>
        <horizontal/>
      </border>
    </dxf>
    <dxf>
      <font>
        <strike val="0"/>
        <outline val="0"/>
        <shadow val="0"/>
        <u val="none"/>
        <vertAlign val="baseline"/>
        <sz val="11"/>
        <name val="Public Sans Light"/>
        <scheme val="minor"/>
      </font>
      <numFmt numFmtId="165" formatCode="0.0"/>
      <alignment horizontal="right" vertical="bottom" textRotation="0" wrapText="0" indent="0" justifyLastLine="0" shrinkToFit="0" readingOrder="0"/>
      <border diagonalUp="0" diagonalDown="0">
        <left/>
        <right style="thin">
          <color indexed="64"/>
        </right>
        <top/>
        <bottom/>
        <vertical/>
        <horizontal/>
      </border>
    </dxf>
    <dxf>
      <font>
        <strike val="0"/>
        <outline val="0"/>
        <shadow val="0"/>
        <u val="none"/>
        <vertAlign val="baseline"/>
        <sz val="11"/>
        <name val="Public Sans Light"/>
        <scheme val="minor"/>
      </font>
      <numFmt numFmtId="3" formatCode="#,##0"/>
      <alignment horizontal="right" vertical="bottom" textRotation="0" wrapText="0" indent="0" justifyLastLine="0" shrinkToFit="0" readingOrder="0"/>
    </dxf>
    <dxf>
      <font>
        <strike val="0"/>
        <outline val="0"/>
        <shadow val="0"/>
        <u val="none"/>
        <vertAlign val="baseline"/>
        <sz val="11"/>
        <name val="Public Sans Light"/>
        <scheme val="minor"/>
      </font>
      <numFmt numFmtId="3" formatCode="#,##0"/>
      <alignment horizontal="right" vertical="bottom" textRotation="0" wrapText="0" indent="0" justifyLastLine="0" shrinkToFit="0" readingOrder="0"/>
      <border diagonalUp="0" diagonalDown="0">
        <left style="thin">
          <color indexed="64"/>
        </left>
        <right/>
        <top/>
        <bottom/>
        <vertical/>
        <horizontal/>
      </border>
    </dxf>
    <dxf>
      <font>
        <strike val="0"/>
        <outline val="0"/>
        <shadow val="0"/>
        <u val="none"/>
        <vertAlign val="baseline"/>
        <sz val="11"/>
        <name val="Public Sans Light"/>
        <scheme val="minor"/>
      </font>
      <numFmt numFmtId="165" formatCode="0.0"/>
      <alignment horizontal="right" vertical="bottom" textRotation="0" wrapText="0" indent="0" justifyLastLine="0" shrinkToFit="0" readingOrder="0"/>
      <border diagonalUp="0" diagonalDown="0">
        <left/>
        <right style="thin">
          <color indexed="64"/>
        </right>
        <top/>
        <bottom/>
        <vertical/>
        <horizontal/>
      </border>
    </dxf>
    <dxf>
      <font>
        <strike val="0"/>
        <outline val="0"/>
        <shadow val="0"/>
        <u val="none"/>
        <vertAlign val="baseline"/>
        <sz val="11"/>
        <name val="Public Sans Light"/>
        <scheme val="minor"/>
      </font>
      <numFmt numFmtId="3" formatCode="#,##0"/>
      <alignment horizontal="right" vertical="bottom" textRotation="0" wrapText="0" indent="0" justifyLastLine="0" shrinkToFit="0" readingOrder="0"/>
    </dxf>
    <dxf>
      <font>
        <strike val="0"/>
        <outline val="0"/>
        <shadow val="0"/>
        <u val="none"/>
        <vertAlign val="baseline"/>
        <sz val="11"/>
        <name val="Public Sans Light"/>
        <scheme val="minor"/>
      </font>
      <numFmt numFmtId="3" formatCode="#,##0"/>
      <alignment horizontal="right" vertical="bottom" textRotation="0" wrapText="0" indent="0" justifyLastLine="0" shrinkToFit="0" readingOrder="0"/>
      <border diagonalUp="0" diagonalDown="0">
        <left style="thin">
          <color indexed="64"/>
        </left>
        <right/>
        <top/>
        <bottom/>
        <vertical/>
        <horizontal/>
      </border>
    </dxf>
    <dxf>
      <font>
        <strike val="0"/>
        <outline val="0"/>
        <shadow val="0"/>
        <u val="none"/>
        <vertAlign val="baseline"/>
        <sz val="11"/>
        <name val="Public Sans Light"/>
        <scheme val="minor"/>
      </font>
      <numFmt numFmtId="165" formatCode="0.0"/>
      <alignment horizontal="right" vertical="bottom" textRotation="0" wrapText="0" indent="0" justifyLastLine="0" shrinkToFit="0" readingOrder="0"/>
      <border diagonalUp="0" diagonalDown="0">
        <left/>
        <right style="thin">
          <color indexed="64"/>
        </right>
        <top/>
        <bottom/>
        <vertical/>
        <horizontal/>
      </border>
    </dxf>
    <dxf>
      <font>
        <strike val="0"/>
        <outline val="0"/>
        <shadow val="0"/>
        <u val="none"/>
        <vertAlign val="baseline"/>
        <sz val="11"/>
        <name val="Public Sans Light"/>
        <scheme val="minor"/>
      </font>
      <numFmt numFmtId="3" formatCode="#,##0"/>
      <alignment horizontal="right" vertical="bottom" textRotation="0" wrapText="0" indent="0" justifyLastLine="0" shrinkToFit="0" readingOrder="0"/>
    </dxf>
    <dxf>
      <font>
        <strike val="0"/>
        <outline val="0"/>
        <shadow val="0"/>
        <u val="none"/>
        <vertAlign val="baseline"/>
        <sz val="11"/>
        <name val="Public Sans Light"/>
        <scheme val="minor"/>
      </font>
      <numFmt numFmtId="3" formatCode="#,##0"/>
      <alignment horizontal="right" vertical="bottom" textRotation="0" wrapText="0" indent="0" justifyLastLine="0" shrinkToFit="0" readingOrder="0"/>
      <border diagonalUp="0" diagonalDown="0">
        <left style="thin">
          <color indexed="64"/>
        </left>
        <right/>
        <top/>
        <bottom/>
        <vertical/>
        <horizontal/>
      </border>
    </dxf>
    <dxf>
      <font>
        <strike val="0"/>
        <outline val="0"/>
        <shadow val="0"/>
        <u val="none"/>
        <vertAlign val="baseline"/>
        <sz val="11"/>
        <name val="Public Sans Light"/>
        <scheme val="minor"/>
      </font>
      <numFmt numFmtId="165" formatCode="0.0"/>
      <alignment horizontal="right" vertical="bottom" textRotation="0" wrapText="0" indent="0" justifyLastLine="0" shrinkToFit="0" readingOrder="0"/>
      <border diagonalUp="0" diagonalDown="0">
        <left/>
        <right style="thin">
          <color indexed="64"/>
        </right>
        <top/>
        <bottom/>
        <vertical/>
        <horizontal/>
      </border>
    </dxf>
    <dxf>
      <font>
        <strike val="0"/>
        <outline val="0"/>
        <shadow val="0"/>
        <u val="none"/>
        <vertAlign val="baseline"/>
        <sz val="11"/>
        <name val="Public Sans Light"/>
        <scheme val="minor"/>
      </font>
      <numFmt numFmtId="3" formatCode="#,##0"/>
      <alignment horizontal="right" vertical="bottom" textRotation="0" wrapText="0" indent="0" justifyLastLine="0" shrinkToFit="0" readingOrder="0"/>
    </dxf>
    <dxf>
      <font>
        <strike val="0"/>
        <outline val="0"/>
        <shadow val="0"/>
        <u val="none"/>
        <vertAlign val="baseline"/>
        <sz val="11"/>
        <name val="Public Sans Light"/>
        <scheme val="minor"/>
      </font>
      <numFmt numFmtId="3" formatCode="#,##0"/>
      <alignment horizontal="right" vertical="bottom" textRotation="0" wrapText="0" indent="0" justifyLastLine="0" shrinkToFit="0" readingOrder="0"/>
      <border diagonalUp="0" diagonalDown="0">
        <left style="thin">
          <color indexed="64"/>
        </left>
        <right/>
        <top/>
        <bottom/>
        <vertical/>
        <horizontal/>
      </border>
    </dxf>
    <dxf>
      <font>
        <strike val="0"/>
        <outline val="0"/>
        <shadow val="0"/>
        <u val="none"/>
        <vertAlign val="baseline"/>
        <sz val="11"/>
        <name val="Public Sans Light"/>
        <scheme val="minor"/>
      </font>
      <numFmt numFmtId="165" formatCode="0.0"/>
      <alignment horizontal="right" vertical="bottom" textRotation="0" wrapText="0" indent="0" justifyLastLine="0" shrinkToFit="0" readingOrder="0"/>
      <border diagonalUp="0" diagonalDown="0">
        <left/>
        <right style="thin">
          <color indexed="64"/>
        </right>
        <top/>
        <bottom/>
        <vertical/>
        <horizontal/>
      </border>
    </dxf>
    <dxf>
      <font>
        <strike val="0"/>
        <outline val="0"/>
        <shadow val="0"/>
        <u val="none"/>
        <vertAlign val="baseline"/>
        <sz val="11"/>
        <name val="Public Sans Light"/>
        <scheme val="minor"/>
      </font>
      <numFmt numFmtId="3" formatCode="#,##0"/>
      <alignment horizontal="right" vertical="bottom" textRotation="0" wrapText="0" indent="0" justifyLastLine="0" shrinkToFit="0" readingOrder="0"/>
    </dxf>
    <dxf>
      <font>
        <strike val="0"/>
        <outline val="0"/>
        <shadow val="0"/>
        <u val="none"/>
        <vertAlign val="baseline"/>
        <sz val="11"/>
        <name val="Public Sans Light"/>
        <scheme val="minor"/>
      </font>
      <numFmt numFmtId="3" formatCode="#,##0"/>
      <alignment horizontal="right" vertical="bottom" textRotation="0" wrapText="0" indent="0" justifyLastLine="0" shrinkToFit="0" readingOrder="0"/>
      <border diagonalUp="0" diagonalDown="0">
        <left style="thin">
          <color indexed="64"/>
        </left>
        <right/>
        <top/>
        <bottom/>
        <vertical/>
        <horizontal/>
      </border>
    </dxf>
    <dxf>
      <font>
        <strike val="0"/>
        <outline val="0"/>
        <shadow val="0"/>
        <u val="none"/>
        <vertAlign val="baseline"/>
        <sz val="11"/>
        <name val="Public Sans Light"/>
        <scheme val="minor"/>
      </font>
      <numFmt numFmtId="165" formatCode="0.0"/>
      <alignment horizontal="right" vertical="bottom" textRotation="0" wrapText="0" indent="0" justifyLastLine="0" shrinkToFit="0" readingOrder="0"/>
      <border diagonalUp="0" diagonalDown="0">
        <left/>
        <right style="thin">
          <color indexed="64"/>
        </right>
        <top/>
        <bottom/>
        <vertical/>
        <horizontal/>
      </border>
    </dxf>
    <dxf>
      <font>
        <strike val="0"/>
        <outline val="0"/>
        <shadow val="0"/>
        <u val="none"/>
        <vertAlign val="baseline"/>
        <sz val="11"/>
        <name val="Public Sans Light"/>
        <scheme val="minor"/>
      </font>
      <numFmt numFmtId="3" formatCode="#,##0"/>
      <alignment horizontal="right" vertical="bottom" textRotation="0" wrapText="0" indent="0" justifyLastLine="0" shrinkToFit="0" readingOrder="0"/>
    </dxf>
    <dxf>
      <font>
        <strike val="0"/>
        <outline val="0"/>
        <shadow val="0"/>
        <u val="none"/>
        <vertAlign val="baseline"/>
        <sz val="11"/>
        <name val="Public Sans Light"/>
        <scheme val="minor"/>
      </font>
      <numFmt numFmtId="3" formatCode="#,##0"/>
      <alignment horizontal="right" vertical="bottom" textRotation="0" wrapText="0" indent="0" justifyLastLine="0" shrinkToFit="0" readingOrder="0"/>
      <border diagonalUp="0" diagonalDown="0">
        <left style="thin">
          <color indexed="64"/>
        </left>
        <right/>
        <top/>
        <bottom/>
        <vertical/>
        <horizontal/>
      </border>
    </dxf>
    <dxf>
      <font>
        <strike val="0"/>
        <outline val="0"/>
        <shadow val="0"/>
        <u val="none"/>
        <vertAlign val="baseline"/>
        <sz val="11"/>
        <name val="Public Sans Light"/>
        <scheme val="minor"/>
      </font>
      <numFmt numFmtId="165" formatCode="0.0"/>
      <alignment horizontal="right" vertical="bottom" textRotation="0" wrapText="0" indent="0" justifyLastLine="0" shrinkToFit="0" readingOrder="0"/>
      <border diagonalUp="0" diagonalDown="0">
        <left/>
        <right style="thin">
          <color indexed="64"/>
        </right>
        <top/>
        <bottom/>
        <vertical/>
        <horizontal/>
      </border>
    </dxf>
    <dxf>
      <font>
        <strike val="0"/>
        <outline val="0"/>
        <shadow val="0"/>
        <u val="none"/>
        <vertAlign val="baseline"/>
        <sz val="11"/>
        <name val="Public Sans Light"/>
        <scheme val="minor"/>
      </font>
      <numFmt numFmtId="3" formatCode="#,##0"/>
      <alignment horizontal="right" vertical="bottom" textRotation="0" wrapText="0" indent="0" justifyLastLine="0" shrinkToFit="0" readingOrder="0"/>
    </dxf>
    <dxf>
      <font>
        <strike val="0"/>
        <outline val="0"/>
        <shadow val="0"/>
        <u val="none"/>
        <vertAlign val="baseline"/>
        <sz val="11"/>
        <name val="Public Sans Light"/>
        <scheme val="minor"/>
      </font>
      <numFmt numFmtId="3" formatCode="#,##0"/>
      <alignment horizontal="right" vertical="bottom" textRotation="0" wrapText="0" indent="0" justifyLastLine="0" shrinkToFit="0" readingOrder="0"/>
      <border diagonalUp="0" diagonalDown="0">
        <left style="thin">
          <color indexed="64"/>
        </left>
        <right/>
        <top/>
        <bottom/>
        <vertical/>
        <horizontal/>
      </border>
    </dxf>
    <dxf>
      <font>
        <strike val="0"/>
        <outline val="0"/>
        <shadow val="0"/>
        <u val="none"/>
        <vertAlign val="baseline"/>
        <sz val="11"/>
        <name val="Public Sans Light"/>
        <scheme val="minor"/>
      </font>
      <numFmt numFmtId="165" formatCode="0.0"/>
      <alignment horizontal="right" vertical="bottom" textRotation="0" wrapText="0" indent="0" justifyLastLine="0" shrinkToFit="0" readingOrder="0"/>
      <border diagonalUp="0" diagonalDown="0">
        <left/>
        <right style="thin">
          <color indexed="64"/>
        </right>
        <top/>
        <bottom/>
        <vertical/>
        <horizontal/>
      </border>
    </dxf>
    <dxf>
      <font>
        <strike val="0"/>
        <outline val="0"/>
        <shadow val="0"/>
        <u val="none"/>
        <vertAlign val="baseline"/>
        <sz val="11"/>
        <name val="Public Sans Light"/>
        <scheme val="minor"/>
      </font>
      <numFmt numFmtId="3" formatCode="#,##0"/>
      <alignment horizontal="right" vertical="bottom" textRotation="0" wrapText="0" indent="0" justifyLastLine="0" shrinkToFit="0" readingOrder="0"/>
    </dxf>
    <dxf>
      <font>
        <strike val="0"/>
        <outline val="0"/>
        <shadow val="0"/>
        <u val="none"/>
        <vertAlign val="baseline"/>
        <sz val="11"/>
        <name val="Public Sans Light"/>
        <scheme val="minor"/>
      </font>
      <numFmt numFmtId="3" formatCode="#,##0"/>
      <alignment horizontal="right" vertical="bottom" textRotation="0" wrapText="0" indent="0" justifyLastLine="0" shrinkToFit="0" readingOrder="0"/>
      <border diagonalUp="0" diagonalDown="0">
        <left style="thin">
          <color indexed="64"/>
        </left>
        <right/>
        <top/>
        <bottom/>
        <vertical/>
        <horizontal/>
      </border>
    </dxf>
    <dxf>
      <font>
        <strike val="0"/>
        <outline val="0"/>
        <shadow val="0"/>
        <u val="none"/>
        <vertAlign val="baseline"/>
        <sz val="11"/>
        <name val="Public Sans Light"/>
        <scheme val="minor"/>
      </font>
      <numFmt numFmtId="165" formatCode="0.0"/>
      <alignment horizontal="right" vertical="bottom" textRotation="0" wrapText="0" indent="0" justifyLastLine="0" shrinkToFit="0" readingOrder="0"/>
      <border diagonalUp="0" diagonalDown="0">
        <left/>
        <right style="thin">
          <color indexed="64"/>
        </right>
        <top/>
        <bottom/>
        <vertical/>
        <horizontal/>
      </border>
    </dxf>
    <dxf>
      <font>
        <strike val="0"/>
        <outline val="0"/>
        <shadow val="0"/>
        <u val="none"/>
        <vertAlign val="baseline"/>
        <sz val="11"/>
        <name val="Public Sans Light"/>
        <scheme val="minor"/>
      </font>
      <numFmt numFmtId="3" formatCode="#,##0"/>
      <alignment horizontal="right" vertical="bottom" textRotation="0" wrapText="0" indent="0" justifyLastLine="0" shrinkToFit="0" readingOrder="0"/>
    </dxf>
    <dxf>
      <font>
        <strike val="0"/>
        <outline val="0"/>
        <shadow val="0"/>
        <u val="none"/>
        <vertAlign val="baseline"/>
        <sz val="11"/>
        <name val="Public Sans Light"/>
        <scheme val="minor"/>
      </font>
      <numFmt numFmtId="3" formatCode="#,##0"/>
      <alignment horizontal="right" vertical="bottom" textRotation="0" wrapText="0" indent="0" justifyLastLine="0" shrinkToFit="0" readingOrder="0"/>
      <border diagonalUp="0" diagonalDown="0">
        <left style="thin">
          <color indexed="64"/>
        </left>
        <right/>
        <top/>
        <bottom/>
        <vertical/>
        <horizontal/>
      </border>
    </dxf>
    <dxf>
      <font>
        <b val="0"/>
        <i val="0"/>
        <strike val="0"/>
        <condense val="0"/>
        <extend val="0"/>
        <outline val="0"/>
        <shadow val="0"/>
        <u val="none"/>
        <vertAlign val="baseline"/>
        <sz val="11"/>
        <color theme="1"/>
        <name val="Public Sans Light"/>
        <scheme val="minor"/>
      </font>
    </dxf>
    <dxf>
      <border>
        <bottom style="thin">
          <color indexed="64"/>
        </bottom>
      </border>
    </dxf>
    <dxf>
      <font>
        <strike val="0"/>
        <outline val="0"/>
        <shadow val="0"/>
        <u val="none"/>
        <vertAlign val="baseline"/>
        <sz val="11"/>
        <name val="Public Sans Light"/>
        <scheme val="minor"/>
      </font>
      <numFmt numFmtId="3" formatCode="#,##0"/>
      <alignment horizontal="right" vertical="bottom" textRotation="0" wrapText="0" indent="0" justifyLastLine="0" shrinkToFit="0" readingOrder="0"/>
    </dxf>
    <dxf>
      <font>
        <b val="0"/>
        <i val="0"/>
        <strike val="0"/>
        <condense val="0"/>
        <extend val="0"/>
        <outline val="0"/>
        <shadow val="0"/>
        <u val="none"/>
        <vertAlign val="baseline"/>
        <sz val="9"/>
        <color theme="1"/>
        <name val="Public Sans Light"/>
        <scheme val="minor"/>
      </font>
      <numFmt numFmtId="3" formatCode="#,##0"/>
      <fill>
        <patternFill patternType="solid">
          <fgColor indexed="64"/>
          <bgColor theme="9" tint="0.59999389629810485"/>
        </patternFill>
      </fill>
      <alignment horizontal="center" vertical="bottom" textRotation="0" wrapText="1" indent="0" justifyLastLine="0" shrinkToFit="0" readingOrder="0"/>
    </dxf>
    <dxf>
      <numFmt numFmtId="165" formatCode="0.0"/>
    </dxf>
    <dxf>
      <numFmt numFmtId="165" formatCode="0.0"/>
    </dxf>
    <dxf>
      <numFmt numFmtId="165" formatCode="0.0"/>
    </dxf>
    <dxf>
      <numFmt numFmtId="165" formatCode="0.0"/>
    </dxf>
    <dxf>
      <numFmt numFmtId="165" formatCode="0.0"/>
    </dxf>
    <dxf>
      <numFmt numFmtId="165" formatCode="0.0"/>
    </dxf>
    <dxf>
      <numFmt numFmtId="165" formatCode="0.0"/>
    </dxf>
    <dxf>
      <numFmt numFmtId="165" formatCode="0.0"/>
    </dxf>
    <dxf>
      <numFmt numFmtId="165" formatCode="0.0"/>
    </dxf>
    <dxf>
      <numFmt numFmtId="165" formatCode="0.0"/>
    </dxf>
    <dxf>
      <numFmt numFmtId="165" formatCode="0.0"/>
    </dxf>
    <dxf>
      <numFmt numFmtId="165" formatCode="0.0"/>
    </dxf>
    <dxf>
      <numFmt numFmtId="165" formatCode="0.0"/>
    </dxf>
    <dxf>
      <numFmt numFmtId="165" formatCode="0.0"/>
    </dxf>
    <dxf>
      <numFmt numFmtId="165" formatCode="0.0"/>
    </dxf>
    <dxf>
      <numFmt numFmtId="165" formatCode="0.0"/>
    </dxf>
    <dxf>
      <numFmt numFmtId="165" formatCode="0.0"/>
    </dxf>
    <dxf>
      <numFmt numFmtId="165" formatCode="0.0"/>
    </dxf>
    <dxf>
      <numFmt numFmtId="165" formatCode="0.0"/>
    </dxf>
    <dxf>
      <numFmt numFmtId="165" formatCode="0.0"/>
      <alignment horizontal="right" vertical="bottom" textRotation="0" wrapText="0" indent="0" justifyLastLine="0" shrinkToFit="0" readingOrder="0"/>
    </dxf>
    <dxf>
      <numFmt numFmtId="165" formatCode="0.0"/>
      <alignment horizontal="right" vertical="bottom" textRotation="0" wrapText="0" indent="0" justifyLastLine="0" shrinkToFit="0" readingOrder="0"/>
    </dxf>
    <dxf>
      <numFmt numFmtId="165" formatCode="0.0"/>
      <fill>
        <patternFill patternType="none">
          <fgColor indexed="64"/>
          <bgColor indexed="65"/>
        </patternFill>
      </fill>
      <alignment horizontal="right" vertical="bottom" textRotation="0" wrapText="0" indent="0" justifyLastLine="0" shrinkToFit="0" readingOrder="0"/>
    </dxf>
    <dxf>
      <numFmt numFmtId="3" formatCode="#,##0"/>
      <fill>
        <patternFill patternType="none">
          <fgColor indexed="64"/>
          <bgColor indexed="65"/>
        </patternFill>
      </fill>
      <alignment horizontal="right" vertical="bottom" textRotation="0" wrapText="0" indent="0" justifyLastLine="0" shrinkToFit="0" readingOrder="0"/>
    </dxf>
    <dxf>
      <numFmt numFmtId="165" formatCode="0.0"/>
      <fill>
        <patternFill patternType="solid">
          <fgColor indexed="64"/>
          <bgColor theme="0"/>
        </patternFill>
      </fill>
      <alignment horizontal="right" vertical="bottom" textRotation="0" wrapText="0" indent="0" justifyLastLine="0" shrinkToFit="0" readingOrder="0"/>
    </dxf>
    <dxf>
      <numFmt numFmtId="165" formatCode="0.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165" formatCode="0.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165" formatCode="0.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165" formatCode="0.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165" formatCode="0.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165" formatCode="0.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165" formatCode="0.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165" formatCode="0.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165" formatCode="0.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165" formatCode="0.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165" formatCode="0.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165" formatCode="0.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font>
        <b val="0"/>
        <i val="0"/>
        <strike val="0"/>
        <condense val="0"/>
        <extend val="0"/>
        <outline val="0"/>
        <shadow val="0"/>
        <u val="none"/>
        <vertAlign val="baseline"/>
        <sz val="10"/>
        <color theme="1"/>
        <name val="Arial"/>
        <scheme val="none"/>
      </font>
      <fill>
        <patternFill patternType="solid">
          <fgColor indexed="64"/>
          <bgColor theme="0"/>
        </patternFill>
      </fill>
    </dxf>
    <dxf>
      <numFmt numFmtId="3" formatCode="#,##0"/>
      <fill>
        <patternFill patternType="solid">
          <fgColor indexed="64"/>
          <bgColor theme="0"/>
        </patternFill>
      </fill>
      <alignment horizontal="right" vertical="bottom" textRotation="0" wrapText="0" indent="0" justifyLastLine="0" shrinkToFit="0" readingOrder="0"/>
    </dxf>
    <dxf>
      <font>
        <b val="0"/>
        <i val="0"/>
        <strike val="0"/>
        <condense val="0"/>
        <extend val="0"/>
        <outline val="0"/>
        <shadow val="0"/>
        <u val="none"/>
        <vertAlign val="baseline"/>
        <sz val="10"/>
        <color rgb="FF008789"/>
        <name val="Arial"/>
        <scheme val="none"/>
      </font>
      <numFmt numFmtId="3" formatCode="#,##0"/>
      <fill>
        <patternFill patternType="solid">
          <fgColor indexed="64"/>
          <bgColor theme="0"/>
        </patternFill>
      </fill>
      <alignment horizontal="center" vertical="bottom" textRotation="0" wrapText="1" indent="0" justifyLastLine="0" shrinkToFit="0" readingOrder="0"/>
    </dxf>
    <dxf>
      <numFmt numFmtId="165" formatCode="0.0"/>
      <alignment horizontal="right" vertical="bottom" textRotation="0" wrapText="0" indent="0" justifyLastLine="0" shrinkToFit="0" readingOrder="0"/>
    </dxf>
    <dxf>
      <numFmt numFmtId="165" formatCode="0.0"/>
      <alignment horizontal="right" vertical="bottom" textRotation="0" wrapText="0" indent="0" justifyLastLine="0" shrinkToFit="0" readingOrder="0"/>
    </dxf>
    <dxf>
      <numFmt numFmtId="3" formatCode="#,##0"/>
      <alignment horizontal="right" vertical="bottom" textRotation="0" wrapText="0" indent="0" justifyLastLine="0" shrinkToFit="0" readingOrder="0"/>
    </dxf>
    <dxf>
      <numFmt numFmtId="165" formatCode="0.0"/>
      <alignment horizontal="right" vertical="bottom" textRotation="0" wrapText="0" indent="0" justifyLastLine="0" shrinkToFit="0" readingOrder="0"/>
    </dxf>
    <dxf>
      <numFmt numFmtId="165" formatCode="0.0"/>
      <alignment horizontal="right" vertical="bottom" textRotation="0" wrapText="0" indent="0" justifyLastLine="0" shrinkToFit="0" readingOrder="0"/>
    </dxf>
    <dxf>
      <numFmt numFmtId="165" formatCode="0.0"/>
      <alignment horizontal="right" vertical="bottom" textRotation="0" wrapText="0" indent="0" justifyLastLine="0" shrinkToFit="0" readingOrder="0"/>
    </dxf>
    <dxf>
      <numFmt numFmtId="165" formatCode="0.0"/>
      <alignment horizontal="right" vertical="bottom" textRotation="0" wrapText="0" indent="0" justifyLastLine="0" shrinkToFit="0" readingOrder="0"/>
    </dxf>
    <dxf>
      <numFmt numFmtId="165" formatCode="0.0"/>
      <alignment horizontal="right" vertical="bottom" textRotation="0" wrapText="0" indent="0" justifyLastLine="0" shrinkToFit="0" readingOrder="0"/>
      <border diagonalUp="0" diagonalDown="0">
        <left/>
        <right style="thin">
          <color theme="4" tint="0.39997558519241921"/>
        </right>
        <top style="thin">
          <color theme="4" tint="0.39997558519241921"/>
        </top>
        <bottom style="thin">
          <color theme="4" tint="0.39997558519241921"/>
        </bottom>
        <vertical/>
        <horizontal/>
      </border>
    </dxf>
    <dxf>
      <numFmt numFmtId="3" formatCode="#,##0"/>
      <alignment horizontal="right"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numFmt numFmtId="3" formatCode="#,##0"/>
      <alignment horizontal="right"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numFmt numFmtId="165" formatCode="0.0"/>
      <alignment horizontal="right"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numFmt numFmtId="3" formatCode="#,##0"/>
      <alignment horizontal="right"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numFmt numFmtId="3" formatCode="#,##0"/>
      <alignment horizontal="right"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numFmt numFmtId="165" formatCode="0.0"/>
      <alignment horizontal="right"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numFmt numFmtId="3" formatCode="#,##0"/>
      <alignment horizontal="right"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numFmt numFmtId="3" formatCode="#,##0"/>
      <alignment horizontal="right"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numFmt numFmtId="165" formatCode="0.0"/>
      <alignment horizontal="right"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numFmt numFmtId="3" formatCode="#,##0"/>
      <alignment horizontal="right"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numFmt numFmtId="3" formatCode="#,##0"/>
      <alignment horizontal="right"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numFmt numFmtId="165" formatCode="0.0"/>
      <alignment horizontal="right"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numFmt numFmtId="3" formatCode="#,##0"/>
      <alignment horizontal="right"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numFmt numFmtId="3" formatCode="#,##0"/>
      <alignment horizontal="right"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numFmt numFmtId="165" formatCode="0.0"/>
      <alignment horizontal="right"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numFmt numFmtId="3" formatCode="#,##0"/>
      <alignment horizontal="right"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numFmt numFmtId="3" formatCode="#,##0"/>
      <alignment horizontal="right"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numFmt numFmtId="165" formatCode="0.0"/>
      <alignment horizontal="right"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numFmt numFmtId="3" formatCode="#,##0"/>
      <alignment horizontal="right"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numFmt numFmtId="3" formatCode="#,##0"/>
      <alignment horizontal="right"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numFmt numFmtId="165" formatCode="0.0"/>
      <alignment horizontal="right"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numFmt numFmtId="3" formatCode="#,##0"/>
      <alignment horizontal="right"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numFmt numFmtId="3" formatCode="#,##0"/>
      <alignment horizontal="right"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numFmt numFmtId="165" formatCode="0.0"/>
      <alignment horizontal="right"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numFmt numFmtId="3" formatCode="#,##0"/>
      <alignment horizontal="right"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numFmt numFmtId="3" formatCode="#,##0"/>
      <alignment horizontal="right"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numFmt numFmtId="165" formatCode="0.0"/>
      <alignment horizontal="right"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numFmt numFmtId="3" formatCode="#,##0"/>
      <alignment horizontal="right"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numFmt numFmtId="3" formatCode="#,##0"/>
      <alignment horizontal="right"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numFmt numFmtId="165" formatCode="0.0"/>
      <alignment horizontal="right"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numFmt numFmtId="3" formatCode="#,##0"/>
      <alignment horizontal="right"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numFmt numFmtId="3" formatCode="#,##0"/>
      <alignment horizontal="right"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font>
        <b val="0"/>
        <i val="0"/>
        <strike val="0"/>
        <condense val="0"/>
        <extend val="0"/>
        <outline val="0"/>
        <shadow val="0"/>
        <u val="none"/>
        <vertAlign val="baseline"/>
        <sz val="10"/>
        <color theme="1"/>
        <name val="Arial"/>
        <scheme val="none"/>
      </font>
    </dxf>
    <dxf>
      <alignment horizontal="right" vertical="bottom" textRotation="0" wrapText="0" indent="0" justifyLastLine="0" shrinkToFit="0" readingOrder="0"/>
    </dxf>
    <dxf>
      <font>
        <b val="0"/>
        <i val="0"/>
        <strike val="0"/>
        <condense val="0"/>
        <extend val="0"/>
        <outline val="0"/>
        <shadow val="0"/>
        <u val="none"/>
        <vertAlign val="baseline"/>
        <sz val="10"/>
        <color rgb="FF008789"/>
        <name val="Arial"/>
        <scheme val="none"/>
      </font>
      <numFmt numFmtId="3" formatCode="#,##0"/>
      <fill>
        <patternFill patternType="solid">
          <fgColor indexed="64"/>
          <bgColor theme="0"/>
        </patternFill>
      </fill>
      <alignment horizontal="center" vertical="bottom" textRotation="0" wrapText="1" indent="0" justifyLastLine="0" shrinkToFit="0" readingOrder="0"/>
    </dxf>
    <dxf>
      <numFmt numFmtId="165" formatCode="0.0"/>
    </dxf>
    <dxf>
      <numFmt numFmtId="165" formatCode="0.0"/>
    </dxf>
    <dxf>
      <numFmt numFmtId="165" formatCode="0.0"/>
    </dxf>
  </dxfs>
  <tableStyles count="1" defaultTableStyle="TableStyleMedium2" defaultPivotStyle="PivotStyleLight16">
    <tableStyle name="Invisible" pivot="0" table="0" count="0" xr9:uid="{692E24DB-625F-405C-96DA-F258492B7879}"/>
  </tableStyles>
  <colors>
    <mruColors>
      <color rgb="FFF8F8F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pivotCacheDefinition" Target="pivotCache/pivotCacheDefinition1.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pivotCacheDefinition" Target="pivotCache/pivotCacheDefinition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pivotCacheDefinition" Target="pivotCache/pivotCacheDefinition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pivotCacheDefinition" Target="pivotCache/pivotCacheDefinition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microsoft.com/office/2007/relationships/slicerCache" Target="slicerCaches/slicerCach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_rels/chart13.xml.rels><?xml version="1.0" encoding="UTF-8" standalone="yes"?>
<Relationships xmlns="http://schemas.openxmlformats.org/package/2006/relationships"><Relationship Id="rId2" Type="http://schemas.microsoft.com/office/2011/relationships/chartColorStyle" Target="colors13.xml"/><Relationship Id="rId1" Type="http://schemas.microsoft.com/office/2011/relationships/chartStyle" Target="style13.xml"/></Relationships>
</file>

<file path=xl/charts/_rels/chart14.xml.rels><?xml version="1.0" encoding="UTF-8" standalone="yes"?>
<Relationships xmlns="http://schemas.openxmlformats.org/package/2006/relationships"><Relationship Id="rId2" Type="http://schemas.microsoft.com/office/2011/relationships/chartColorStyle" Target="colors14.xml"/><Relationship Id="rId1" Type="http://schemas.microsoft.com/office/2011/relationships/chartStyle" Target="style14.xml"/></Relationships>
</file>

<file path=xl/charts/_rels/chart15.xml.rels><?xml version="1.0" encoding="UTF-8" standalone="yes"?>
<Relationships xmlns="http://schemas.openxmlformats.org/package/2006/relationships"><Relationship Id="rId2" Type="http://schemas.microsoft.com/office/2011/relationships/chartColorStyle" Target="colors15.xml"/><Relationship Id="rId1" Type="http://schemas.microsoft.com/office/2011/relationships/chartStyle" Target="style15.xml"/></Relationships>
</file>

<file path=xl/charts/_rels/chart16.xml.rels><?xml version="1.0" encoding="UTF-8" standalone="yes"?>
<Relationships xmlns="http://schemas.openxmlformats.org/package/2006/relationships"><Relationship Id="rId2" Type="http://schemas.microsoft.com/office/2011/relationships/chartColorStyle" Target="colors16.xml"/><Relationship Id="rId1" Type="http://schemas.microsoft.com/office/2011/relationships/chartStyle" Target="style16.xml"/></Relationships>
</file>

<file path=xl/charts/_rels/chart17.xml.rels><?xml version="1.0" encoding="UTF-8" standalone="yes"?>
<Relationships xmlns="http://schemas.openxmlformats.org/package/2006/relationships"><Relationship Id="rId2" Type="http://schemas.microsoft.com/office/2011/relationships/chartColorStyle" Target="colors17.xml"/><Relationship Id="rId1" Type="http://schemas.microsoft.com/office/2011/relationships/chartStyle" Target="style17.xml"/></Relationships>
</file>

<file path=xl/charts/_rels/chart18.xml.rels><?xml version="1.0" encoding="UTF-8" standalone="yes"?>
<Relationships xmlns="http://schemas.openxmlformats.org/package/2006/relationships"><Relationship Id="rId2" Type="http://schemas.microsoft.com/office/2011/relationships/chartColorStyle" Target="colors18.xml"/><Relationship Id="rId1" Type="http://schemas.microsoft.com/office/2011/relationships/chartStyle" Target="style18.xml"/></Relationships>
</file>

<file path=xl/charts/_rels/chart19.xml.rels><?xml version="1.0" encoding="UTF-8" standalone="yes"?>
<Relationships xmlns="http://schemas.openxmlformats.org/package/2006/relationships"><Relationship Id="rId2" Type="http://schemas.microsoft.com/office/2011/relationships/chartColorStyle" Target="colors19.xml"/><Relationship Id="rId1" Type="http://schemas.microsoft.com/office/2011/relationships/chartStyle" Target="style19.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[Concession-Card-Holders-MLHD-by-LGA-dashboard-Final-Apr-2025.xlsx]HCC LGA chart!PivotTable1</c:name>
    <c:fmtId val="8"/>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Health Care Card Holders</a:t>
            </a:r>
          </a:p>
          <a:p>
            <a:pPr>
              <a:defRPr/>
            </a:pPr>
            <a:r>
              <a:rPr lang="en-AU"/>
              <a:t>percentage of 0 to 64 years</a:t>
            </a:r>
            <a:r>
              <a:rPr lang="en-AU" baseline="0"/>
              <a:t> population and total population by LGA</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
        <c:spPr>
          <a:solidFill>
            <a:schemeClr val="tx2">
              <a:lumMod val="60000"/>
              <a:lumOff val="40000"/>
            </a:schemeClr>
          </a:solidFill>
          <a:ln>
            <a:noFill/>
          </a:ln>
          <a:effectLst/>
        </c:spPr>
      </c:pivotFmt>
      <c:pivotFmt>
        <c:idx val="3"/>
        <c:spPr>
          <a:solidFill>
            <a:schemeClr val="tx2"/>
          </a:solidFill>
          <a:ln>
            <a:noFill/>
          </a:ln>
          <a:effectLst/>
        </c:spPr>
      </c:pivotFmt>
      <c:pivotFmt>
        <c:idx val="4"/>
        <c:spPr>
          <a:solidFill>
            <a:schemeClr val="accent3">
              <a:lumMod val="60000"/>
              <a:lumOff val="40000"/>
            </a:schemeClr>
          </a:solidFill>
          <a:ln>
            <a:noFill/>
          </a:ln>
          <a:effectLst/>
        </c:spPr>
      </c:pivotFmt>
      <c:pivotFmt>
        <c:idx val="5"/>
        <c:spPr>
          <a:solidFill>
            <a:schemeClr val="accent3">
              <a:lumMod val="75000"/>
            </a:schemeClr>
          </a:solidFill>
          <a:ln>
            <a:noFill/>
          </a:ln>
          <a:effectLst/>
        </c:spPr>
      </c:pivotFmt>
      <c:pivotFmt>
        <c:idx val="6"/>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7"/>
        <c:spPr>
          <a:solidFill>
            <a:schemeClr val="tx2">
              <a:lumMod val="60000"/>
              <a:lumOff val="40000"/>
            </a:schemeClr>
          </a:solidFill>
          <a:ln>
            <a:noFill/>
          </a:ln>
          <a:effectLst/>
        </c:spPr>
      </c:pivotFmt>
      <c:pivotFmt>
        <c:idx val="8"/>
        <c:spPr>
          <a:solidFill>
            <a:schemeClr val="accent3">
              <a:lumMod val="60000"/>
              <a:lumOff val="40000"/>
            </a:schemeClr>
          </a:solidFill>
          <a:ln>
            <a:noFill/>
          </a:ln>
          <a:effectLst/>
        </c:spPr>
      </c:pivotFmt>
      <c:pivotFmt>
        <c:idx val="9"/>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tx2"/>
          </a:solidFill>
          <a:ln>
            <a:noFill/>
          </a:ln>
          <a:effectLst/>
        </c:spPr>
      </c:pivotFmt>
      <c:pivotFmt>
        <c:idx val="11"/>
        <c:spPr>
          <a:solidFill>
            <a:schemeClr val="accent3">
              <a:lumMod val="75000"/>
            </a:schemeClr>
          </a:solidFill>
          <a:ln>
            <a:noFill/>
          </a:ln>
          <a:effectLst/>
        </c:spPr>
      </c:pivotFmt>
      <c:pivotFmt>
        <c:idx val="12"/>
        <c:spPr>
          <a:solidFill>
            <a:schemeClr val="accent1"/>
          </a:solidFill>
          <a:ln>
            <a:noFill/>
          </a:ln>
          <a:effectLst/>
        </c:spPr>
        <c:marker>
          <c:symbol val="none"/>
        </c:marker>
        <c:dLbl>
          <c:idx val="0"/>
          <c:numFmt formatCode="#,##0.0" sourceLinked="0"/>
          <c:spPr>
            <a:solidFill>
              <a:schemeClr val="bg1">
                <a:alpha val="52000"/>
              </a:schemeClr>
            </a:solid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3"/>
        <c:spPr>
          <a:solidFill>
            <a:schemeClr val="tx2">
              <a:lumMod val="75000"/>
            </a:schemeClr>
          </a:solidFill>
          <a:ln>
            <a:noFill/>
          </a:ln>
          <a:effectLst/>
        </c:spPr>
      </c:pivotFmt>
      <c:pivotFmt>
        <c:idx val="14"/>
        <c:spPr>
          <a:solidFill>
            <a:schemeClr val="accent3">
              <a:lumMod val="60000"/>
              <a:lumOff val="40000"/>
            </a:schemeClr>
          </a:solidFill>
          <a:ln>
            <a:noFill/>
          </a:ln>
          <a:effectLst/>
        </c:spPr>
      </c:pivotFmt>
      <c:pivotFmt>
        <c:idx val="15"/>
        <c:spPr>
          <a:solidFill>
            <a:schemeClr val="accent1"/>
          </a:solidFill>
          <a:ln>
            <a:noFill/>
          </a:ln>
          <a:effectLst/>
        </c:spPr>
        <c:marker>
          <c:symbol val="none"/>
        </c:marker>
        <c:dLbl>
          <c:idx val="0"/>
          <c:numFmt formatCode="#,##0.0" sourceLinked="0"/>
          <c:spPr>
            <a:solidFill>
              <a:schemeClr val="bg1">
                <a:alpha val="52000"/>
              </a:schemeClr>
            </a:solid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6"/>
        <c:spPr>
          <a:solidFill>
            <a:schemeClr val="tx2">
              <a:lumMod val="40000"/>
              <a:lumOff val="60000"/>
            </a:schemeClr>
          </a:solidFill>
          <a:ln>
            <a:noFill/>
          </a:ln>
          <a:effectLst/>
        </c:spPr>
      </c:pivotFmt>
      <c:pivotFmt>
        <c:idx val="17"/>
        <c:spPr>
          <a:solidFill>
            <a:schemeClr val="accent3">
              <a:lumMod val="75000"/>
            </a:schemeClr>
          </a:solidFill>
          <a:ln>
            <a:noFill/>
          </a:ln>
          <a:effectLst/>
        </c:spPr>
      </c:pivotFmt>
    </c:pivotFmts>
    <c:plotArea>
      <c:layout/>
      <c:barChart>
        <c:barDir val="col"/>
        <c:grouping val="clustered"/>
        <c:varyColors val="0"/>
        <c:ser>
          <c:idx val="0"/>
          <c:order val="0"/>
          <c:tx>
            <c:strRef>
              <c:f>'HCC LGA chart'!$B$3</c:f>
              <c:strCache>
                <c:ptCount val="1"/>
                <c:pt idx="0">
                  <c:v>Health Care Card holders - applicable</c:v>
                </c:pt>
              </c:strCache>
            </c:strRef>
          </c:tx>
          <c:spPr>
            <a:solidFill>
              <a:schemeClr val="accent1"/>
            </a:solidFill>
            <a:ln>
              <a:noFill/>
            </a:ln>
            <a:effectLst/>
          </c:spPr>
          <c:invertIfNegative val="0"/>
          <c:dPt>
            <c:idx val="14"/>
            <c:invertIfNegative val="0"/>
            <c:bubble3D val="0"/>
            <c:spPr>
              <a:solidFill>
                <a:schemeClr val="tx2">
                  <a:lumMod val="75000"/>
                </a:schemeClr>
              </a:solidFill>
              <a:ln>
                <a:noFill/>
              </a:ln>
              <a:effectLst/>
            </c:spPr>
            <c:extLst>
              <c:ext xmlns:c16="http://schemas.microsoft.com/office/drawing/2014/chart" uri="{C3380CC4-5D6E-409C-BE32-E72D297353CC}">
                <c16:uniqueId val="{00000001-66A5-4330-AB41-8EFA07F409A1}"/>
              </c:ext>
            </c:extLst>
          </c:dPt>
          <c:dPt>
            <c:idx val="20"/>
            <c:invertIfNegative val="0"/>
            <c:bubble3D val="0"/>
            <c:spPr>
              <a:solidFill>
                <a:schemeClr val="accent3">
                  <a:lumMod val="60000"/>
                  <a:lumOff val="40000"/>
                </a:schemeClr>
              </a:solidFill>
              <a:ln>
                <a:noFill/>
              </a:ln>
              <a:effectLst/>
            </c:spPr>
            <c:extLst>
              <c:ext xmlns:c16="http://schemas.microsoft.com/office/drawing/2014/chart" uri="{C3380CC4-5D6E-409C-BE32-E72D297353CC}">
                <c16:uniqueId val="{00000003-66A5-4330-AB41-8EFA07F409A1}"/>
              </c:ext>
            </c:extLst>
          </c:dPt>
          <c:dLbls>
            <c:numFmt formatCode="#,##0.0" sourceLinked="0"/>
            <c:spPr>
              <a:solidFill>
                <a:schemeClr val="bg1">
                  <a:alpha val="52000"/>
                </a:schemeClr>
              </a:solid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'HCC LGA chart'!$A$4:$A$28</c:f>
              <c:strCache>
                <c:ptCount val="24"/>
                <c:pt idx="0">
                  <c:v>Bland</c:v>
                </c:pt>
                <c:pt idx="1">
                  <c:v>Carrathool</c:v>
                </c:pt>
                <c:pt idx="2">
                  <c:v>Griffith</c:v>
                </c:pt>
                <c:pt idx="3">
                  <c:v>Coolamon</c:v>
                </c:pt>
                <c:pt idx="4">
                  <c:v>Lockhart</c:v>
                </c:pt>
                <c:pt idx="5">
                  <c:v>Junee</c:v>
                </c:pt>
                <c:pt idx="6">
                  <c:v>Greater Hume Shire</c:v>
                </c:pt>
                <c:pt idx="7">
                  <c:v>Hay</c:v>
                </c:pt>
                <c:pt idx="8">
                  <c:v>Murrumbidgee</c:v>
                </c:pt>
                <c:pt idx="9">
                  <c:v>Temora</c:v>
                </c:pt>
                <c:pt idx="10">
                  <c:v>Leeton</c:v>
                </c:pt>
                <c:pt idx="11">
                  <c:v>Snowy Valleys</c:v>
                </c:pt>
                <c:pt idx="12">
                  <c:v>Murray River</c:v>
                </c:pt>
                <c:pt idx="13">
                  <c:v>Cootamundra-Gundagai</c:v>
                </c:pt>
                <c:pt idx="14">
                  <c:v>Murrumbidgee LHD</c:v>
                </c:pt>
                <c:pt idx="15">
                  <c:v>Hilltops</c:v>
                </c:pt>
                <c:pt idx="16">
                  <c:v>Federation</c:v>
                </c:pt>
                <c:pt idx="17">
                  <c:v>Albury</c:v>
                </c:pt>
                <c:pt idx="18">
                  <c:v>Wagga Wagga</c:v>
                </c:pt>
                <c:pt idx="19">
                  <c:v>Berrigan</c:v>
                </c:pt>
                <c:pt idx="20">
                  <c:v>New South Wales</c:v>
                </c:pt>
                <c:pt idx="21">
                  <c:v>Edward River</c:v>
                </c:pt>
                <c:pt idx="22">
                  <c:v>Narrandera</c:v>
                </c:pt>
                <c:pt idx="23">
                  <c:v>Lake Cargelligo</c:v>
                </c:pt>
              </c:strCache>
            </c:strRef>
          </c:cat>
          <c:val>
            <c:numRef>
              <c:f>'HCC LGA chart'!$B$4:$B$28</c:f>
              <c:numCache>
                <c:formatCode>General</c:formatCode>
                <c:ptCount val="24"/>
                <c:pt idx="0">
                  <c:v>4.0037682524729155</c:v>
                </c:pt>
                <c:pt idx="1">
                  <c:v>4.3514297554910906</c:v>
                </c:pt>
                <c:pt idx="2">
                  <c:v>4.4139827876852094</c:v>
                </c:pt>
                <c:pt idx="3">
                  <c:v>4.5018878884693585</c:v>
                </c:pt>
                <c:pt idx="4">
                  <c:v>4.6765393608729537</c:v>
                </c:pt>
                <c:pt idx="5">
                  <c:v>4.7070124879923156</c:v>
                </c:pt>
                <c:pt idx="6">
                  <c:v>4.806604840533816</c:v>
                </c:pt>
                <c:pt idx="7">
                  <c:v>4.8409405255878291</c:v>
                </c:pt>
                <c:pt idx="8">
                  <c:v>5.1841258491240616</c:v>
                </c:pt>
                <c:pt idx="9">
                  <c:v>5.344553104389357</c:v>
                </c:pt>
                <c:pt idx="10">
                  <c:v>5.5348589675359232</c:v>
                </c:pt>
                <c:pt idx="11">
                  <c:v>5.5424631229815837</c:v>
                </c:pt>
                <c:pt idx="12">
                  <c:v>5.7062876830318698</c:v>
                </c:pt>
                <c:pt idx="13">
                  <c:v>5.7492354740061158</c:v>
                </c:pt>
                <c:pt idx="14">
                  <c:v>5.8296565586646656</c:v>
                </c:pt>
                <c:pt idx="15">
                  <c:v>5.8963871847307434</c:v>
                </c:pt>
                <c:pt idx="16">
                  <c:v>6.1078112742351225</c:v>
                </c:pt>
                <c:pt idx="17">
                  <c:v>6.438896189224705</c:v>
                </c:pt>
                <c:pt idx="18">
                  <c:v>6.5777964381932046</c:v>
                </c:pt>
                <c:pt idx="19">
                  <c:v>6.6265060240963862</c:v>
                </c:pt>
                <c:pt idx="20">
                  <c:v>6.6778152042408561</c:v>
                </c:pt>
                <c:pt idx="21">
                  <c:v>6.9302252323200504</c:v>
                </c:pt>
                <c:pt idx="22">
                  <c:v>6.955530216647662</c:v>
                </c:pt>
                <c:pt idx="23">
                  <c:v>8.5672997522708503</c:v>
                </c:pt>
              </c:numCache>
            </c:numRef>
          </c:val>
          <c:extLst>
            <c:ext xmlns:c16="http://schemas.microsoft.com/office/drawing/2014/chart" uri="{C3380CC4-5D6E-409C-BE32-E72D297353CC}">
              <c16:uniqueId val="{00000004-66A5-4330-AB41-8EFA07F409A1}"/>
            </c:ext>
          </c:extLst>
        </c:ser>
        <c:ser>
          <c:idx val="1"/>
          <c:order val="1"/>
          <c:tx>
            <c:strRef>
              <c:f>'HCC LGA chart'!$C$3</c:f>
              <c:strCache>
                <c:ptCount val="1"/>
                <c:pt idx="0">
                  <c:v>Health Care Card Holders - total population</c:v>
                </c:pt>
              </c:strCache>
            </c:strRef>
          </c:tx>
          <c:spPr>
            <a:solidFill>
              <a:schemeClr val="accent2"/>
            </a:solidFill>
            <a:ln>
              <a:noFill/>
            </a:ln>
            <a:effectLst/>
          </c:spPr>
          <c:invertIfNegative val="0"/>
          <c:dPt>
            <c:idx val="14"/>
            <c:invertIfNegative val="0"/>
            <c:bubble3D val="0"/>
            <c:spPr>
              <a:solidFill>
                <a:schemeClr val="tx2">
                  <a:lumMod val="40000"/>
                  <a:lumOff val="60000"/>
                </a:schemeClr>
              </a:solidFill>
              <a:ln>
                <a:noFill/>
              </a:ln>
              <a:effectLst/>
            </c:spPr>
            <c:extLst>
              <c:ext xmlns:c16="http://schemas.microsoft.com/office/drawing/2014/chart" uri="{C3380CC4-5D6E-409C-BE32-E72D297353CC}">
                <c16:uniqueId val="{00000006-66A5-4330-AB41-8EFA07F409A1}"/>
              </c:ext>
            </c:extLst>
          </c:dPt>
          <c:dPt>
            <c:idx val="20"/>
            <c:invertIfNegative val="0"/>
            <c:bubble3D val="0"/>
            <c:spPr>
              <a:solidFill>
                <a:schemeClr val="accent3">
                  <a:lumMod val="75000"/>
                </a:schemeClr>
              </a:solidFill>
              <a:ln>
                <a:noFill/>
              </a:ln>
              <a:effectLst/>
            </c:spPr>
            <c:extLst>
              <c:ext xmlns:c16="http://schemas.microsoft.com/office/drawing/2014/chart" uri="{C3380CC4-5D6E-409C-BE32-E72D297353CC}">
                <c16:uniqueId val="{00000008-66A5-4330-AB41-8EFA07F409A1}"/>
              </c:ext>
            </c:extLst>
          </c:dPt>
          <c:dLbls>
            <c:numFmt formatCode="#,##0.0" sourceLinked="0"/>
            <c:spPr>
              <a:solidFill>
                <a:schemeClr val="bg1">
                  <a:alpha val="52000"/>
                </a:schemeClr>
              </a:solid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'HCC LGA chart'!$A$4:$A$28</c:f>
              <c:strCache>
                <c:ptCount val="24"/>
                <c:pt idx="0">
                  <c:v>Bland</c:v>
                </c:pt>
                <c:pt idx="1">
                  <c:v>Carrathool</c:v>
                </c:pt>
                <c:pt idx="2">
                  <c:v>Griffith</c:v>
                </c:pt>
                <c:pt idx="3">
                  <c:v>Coolamon</c:v>
                </c:pt>
                <c:pt idx="4">
                  <c:v>Lockhart</c:v>
                </c:pt>
                <c:pt idx="5">
                  <c:v>Junee</c:v>
                </c:pt>
                <c:pt idx="6">
                  <c:v>Greater Hume Shire</c:v>
                </c:pt>
                <c:pt idx="7">
                  <c:v>Hay</c:v>
                </c:pt>
                <c:pt idx="8">
                  <c:v>Murrumbidgee</c:v>
                </c:pt>
                <c:pt idx="9">
                  <c:v>Temora</c:v>
                </c:pt>
                <c:pt idx="10">
                  <c:v>Leeton</c:v>
                </c:pt>
                <c:pt idx="11">
                  <c:v>Snowy Valleys</c:v>
                </c:pt>
                <c:pt idx="12">
                  <c:v>Murray River</c:v>
                </c:pt>
                <c:pt idx="13">
                  <c:v>Cootamundra-Gundagai</c:v>
                </c:pt>
                <c:pt idx="14">
                  <c:v>Murrumbidgee LHD</c:v>
                </c:pt>
                <c:pt idx="15">
                  <c:v>Hilltops</c:v>
                </c:pt>
                <c:pt idx="16">
                  <c:v>Federation</c:v>
                </c:pt>
                <c:pt idx="17">
                  <c:v>Albury</c:v>
                </c:pt>
                <c:pt idx="18">
                  <c:v>Wagga Wagga</c:v>
                </c:pt>
                <c:pt idx="19">
                  <c:v>Berrigan</c:v>
                </c:pt>
                <c:pt idx="20">
                  <c:v>New South Wales</c:v>
                </c:pt>
                <c:pt idx="21">
                  <c:v>Edward River</c:v>
                </c:pt>
                <c:pt idx="22">
                  <c:v>Narrandera</c:v>
                </c:pt>
                <c:pt idx="23">
                  <c:v>Lake Cargelligo</c:v>
                </c:pt>
              </c:strCache>
            </c:strRef>
          </c:cat>
          <c:val>
            <c:numRef>
              <c:f>'HCC LGA chart'!$C$4:$C$28</c:f>
              <c:numCache>
                <c:formatCode>General</c:formatCode>
                <c:ptCount val="24"/>
                <c:pt idx="0">
                  <c:v>3.0942846741900256</c:v>
                </c:pt>
                <c:pt idx="1">
                  <c:v>3.7115588547189819</c:v>
                </c:pt>
                <c:pt idx="2">
                  <c:v>3.6832753387132602</c:v>
                </c:pt>
                <c:pt idx="3">
                  <c:v>3.4714445688689812</c:v>
                </c:pt>
                <c:pt idx="4">
                  <c:v>3.5608308605341246</c:v>
                </c:pt>
                <c:pt idx="5">
                  <c:v>3.7896365042536742</c:v>
                </c:pt>
                <c:pt idx="6">
                  <c:v>3.7720777491790183</c:v>
                </c:pt>
                <c:pt idx="7">
                  <c:v>3.7050105857445308</c:v>
                </c:pt>
                <c:pt idx="8">
                  <c:v>4.0661805945036456</c:v>
                </c:pt>
                <c:pt idx="9">
                  <c:v>3.9192795196797867</c:v>
                </c:pt>
                <c:pt idx="10">
                  <c:v>4.5398987253361271</c:v>
                </c:pt>
                <c:pt idx="11">
                  <c:v>4.2514729512587035</c:v>
                </c:pt>
                <c:pt idx="12">
                  <c:v>4.0719114935464047</c:v>
                </c:pt>
                <c:pt idx="13">
                  <c:v>4.1213609259908797</c:v>
                </c:pt>
                <c:pt idx="14">
                  <c:v>4.5732596934351868</c:v>
                </c:pt>
                <c:pt idx="15">
                  <c:v>4.4960756796091275</c:v>
                </c:pt>
                <c:pt idx="16">
                  <c:v>4.2399253150770182</c:v>
                </c:pt>
                <c:pt idx="17">
                  <c:v>5.1882963328980338</c:v>
                </c:pt>
                <c:pt idx="18">
                  <c:v>5.5021437874065295</c:v>
                </c:pt>
                <c:pt idx="19">
                  <c:v>4.4493239338957586</c:v>
                </c:pt>
                <c:pt idx="20">
                  <c:v>5.5208456290352439</c:v>
                </c:pt>
                <c:pt idx="21">
                  <c:v>5.2027905876788463</c:v>
                </c:pt>
                <c:pt idx="22">
                  <c:v>5.3312357979374232</c:v>
                </c:pt>
                <c:pt idx="23">
                  <c:v>6.7600586414725523</c:v>
                </c:pt>
              </c:numCache>
            </c:numRef>
          </c:val>
          <c:extLst>
            <c:ext xmlns:c16="http://schemas.microsoft.com/office/drawing/2014/chart" uri="{C3380CC4-5D6E-409C-BE32-E72D297353CC}">
              <c16:uniqueId val="{00000009-66A5-4330-AB41-8EFA07F409A1}"/>
            </c:ext>
          </c:extLst>
        </c:ser>
        <c:dLbls>
          <c:dLblPos val="outEnd"/>
          <c:showLegendKey val="0"/>
          <c:showVal val="1"/>
          <c:showCatName val="0"/>
          <c:showSerName val="0"/>
          <c:showPercent val="0"/>
          <c:showBubbleSize val="0"/>
        </c:dLbls>
        <c:gapWidth val="149"/>
        <c:overlap val="-15"/>
        <c:axId val="1111490704"/>
        <c:axId val="1084225519"/>
      </c:barChart>
      <c:catAx>
        <c:axId val="111149070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84225519"/>
        <c:crosses val="autoZero"/>
        <c:auto val="1"/>
        <c:lblAlgn val="ctr"/>
        <c:lblOffset val="100"/>
        <c:noMultiLvlLbl val="0"/>
      </c:catAx>
      <c:valAx>
        <c:axId val="1084225519"/>
        <c:scaling>
          <c:orientation val="minMax"/>
        </c:scaling>
        <c:delete val="1"/>
        <c:axPos val="l"/>
        <c:numFmt formatCode="General" sourceLinked="1"/>
        <c:majorTickMark val="none"/>
        <c:minorTickMark val="none"/>
        <c:tickLblPos val="nextTo"/>
        <c:crossAx val="1111490704"/>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[Concession-Card-Holders-MLHD-by-LGA-dashboard-Final-Apr-2025.xlsx]PenCC LGA chart!PivotTable1</c:name>
    <c:fmtId val="12"/>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Pensioner Concession</a:t>
            </a:r>
            <a:r>
              <a:rPr lang="en-AU" baseline="0"/>
              <a:t> </a:t>
            </a:r>
            <a:r>
              <a:rPr lang="en-AU"/>
              <a:t>Card Holders</a:t>
            </a:r>
          </a:p>
          <a:p>
            <a:pPr>
              <a:defRPr/>
            </a:pPr>
            <a:r>
              <a:rPr lang="en-AU"/>
              <a:t>percentage of 15+ years</a:t>
            </a:r>
            <a:r>
              <a:rPr lang="en-AU" baseline="0"/>
              <a:t> population and total population by LGA</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
        <c:spPr>
          <a:solidFill>
            <a:schemeClr val="tx2">
              <a:lumMod val="60000"/>
              <a:lumOff val="40000"/>
            </a:schemeClr>
          </a:solidFill>
          <a:ln>
            <a:noFill/>
          </a:ln>
          <a:effectLst/>
        </c:spPr>
      </c:pivotFmt>
      <c:pivotFmt>
        <c:idx val="3"/>
        <c:spPr>
          <a:solidFill>
            <a:schemeClr val="tx2"/>
          </a:solidFill>
          <a:ln>
            <a:noFill/>
          </a:ln>
          <a:effectLst/>
        </c:spPr>
      </c:pivotFmt>
      <c:pivotFmt>
        <c:idx val="4"/>
        <c:spPr>
          <a:solidFill>
            <a:schemeClr val="accent3">
              <a:lumMod val="60000"/>
              <a:lumOff val="40000"/>
            </a:schemeClr>
          </a:solidFill>
          <a:ln>
            <a:noFill/>
          </a:ln>
          <a:effectLst/>
        </c:spPr>
      </c:pivotFmt>
      <c:pivotFmt>
        <c:idx val="5"/>
        <c:spPr>
          <a:solidFill>
            <a:schemeClr val="accent3">
              <a:lumMod val="75000"/>
            </a:schemeClr>
          </a:solidFill>
          <a:ln>
            <a:noFill/>
          </a:ln>
          <a:effectLst/>
        </c:spPr>
      </c:pivotFmt>
      <c:pivotFmt>
        <c:idx val="6"/>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7"/>
        <c:spPr>
          <a:solidFill>
            <a:schemeClr val="tx2">
              <a:lumMod val="60000"/>
              <a:lumOff val="40000"/>
            </a:schemeClr>
          </a:solidFill>
          <a:ln>
            <a:noFill/>
          </a:ln>
          <a:effectLst/>
        </c:spPr>
      </c:pivotFmt>
      <c:pivotFmt>
        <c:idx val="8"/>
        <c:spPr>
          <a:solidFill>
            <a:schemeClr val="accent3">
              <a:lumMod val="60000"/>
              <a:lumOff val="40000"/>
            </a:schemeClr>
          </a:solidFill>
          <a:ln>
            <a:noFill/>
          </a:ln>
          <a:effectLst/>
        </c:spPr>
      </c:pivotFmt>
      <c:pivotFmt>
        <c:idx val="9"/>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tx2"/>
          </a:solidFill>
          <a:ln>
            <a:noFill/>
          </a:ln>
          <a:effectLst/>
        </c:spPr>
      </c:pivotFmt>
      <c:pivotFmt>
        <c:idx val="11"/>
        <c:spPr>
          <a:solidFill>
            <a:schemeClr val="accent3">
              <a:lumMod val="75000"/>
            </a:schemeClr>
          </a:solidFill>
          <a:ln>
            <a:noFill/>
          </a:ln>
          <a:effectLst/>
        </c:spPr>
      </c:pivotFmt>
      <c:pivotFmt>
        <c:idx val="12"/>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3"/>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4"/>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5"/>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6"/>
        <c:spPr>
          <a:solidFill>
            <a:schemeClr val="accent1"/>
          </a:solidFill>
          <a:ln>
            <a:noFill/>
          </a:ln>
          <a:effectLst/>
        </c:spPr>
        <c:marker>
          <c:symbol val="none"/>
        </c:marker>
        <c:dLbl>
          <c:idx val="0"/>
          <c:numFmt formatCode="#,##0.0" sourceLinked="0"/>
          <c:spPr>
            <a:solidFill>
              <a:schemeClr val="bg1">
                <a:alpha val="52000"/>
              </a:schemeClr>
            </a:solid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7"/>
        <c:spPr>
          <a:solidFill>
            <a:schemeClr val="accent1"/>
          </a:solidFill>
          <a:ln>
            <a:noFill/>
          </a:ln>
          <a:effectLst/>
        </c:spPr>
        <c:marker>
          <c:symbol val="none"/>
        </c:marker>
        <c:dLbl>
          <c:idx val="0"/>
          <c:numFmt formatCode="#,##0.0" sourceLinked="0"/>
          <c:spPr>
            <a:solidFill>
              <a:schemeClr val="bg1">
                <a:alpha val="52000"/>
              </a:schemeClr>
            </a:solid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8"/>
        <c:spPr>
          <a:solidFill>
            <a:schemeClr val="tx2">
              <a:lumMod val="75000"/>
            </a:schemeClr>
          </a:solidFill>
          <a:ln>
            <a:noFill/>
          </a:ln>
          <a:effectLst/>
        </c:spPr>
      </c:pivotFmt>
      <c:pivotFmt>
        <c:idx val="19"/>
        <c:spPr>
          <a:solidFill>
            <a:schemeClr val="tx2">
              <a:lumMod val="40000"/>
              <a:lumOff val="60000"/>
            </a:schemeClr>
          </a:solidFill>
          <a:ln>
            <a:noFill/>
          </a:ln>
          <a:effectLst/>
        </c:spPr>
      </c:pivotFmt>
      <c:pivotFmt>
        <c:idx val="20"/>
        <c:spPr>
          <a:solidFill>
            <a:schemeClr val="accent3">
              <a:lumMod val="40000"/>
              <a:lumOff val="60000"/>
            </a:schemeClr>
          </a:solidFill>
          <a:ln>
            <a:noFill/>
          </a:ln>
          <a:effectLst/>
        </c:spPr>
      </c:pivotFmt>
      <c:pivotFmt>
        <c:idx val="21"/>
        <c:spPr>
          <a:solidFill>
            <a:schemeClr val="accent3">
              <a:lumMod val="75000"/>
            </a:schemeClr>
          </a:solidFill>
          <a:ln>
            <a:noFill/>
          </a:ln>
          <a:effectLst/>
        </c:spPr>
      </c:pivotFmt>
    </c:pivotFmts>
    <c:plotArea>
      <c:layout/>
      <c:barChart>
        <c:barDir val="col"/>
        <c:grouping val="clustered"/>
        <c:varyColors val="0"/>
        <c:ser>
          <c:idx val="0"/>
          <c:order val="0"/>
          <c:tx>
            <c:strRef>
              <c:f>'PenCC LGA chart'!$B$3</c:f>
              <c:strCache>
                <c:ptCount val="1"/>
                <c:pt idx="0">
                  <c:v>Pensioner Concession Card holders - applicable</c:v>
                </c:pt>
              </c:strCache>
            </c:strRef>
          </c:tx>
          <c:spPr>
            <a:solidFill>
              <a:schemeClr val="accent1"/>
            </a:solidFill>
            <a:ln>
              <a:noFill/>
            </a:ln>
            <a:effectLst/>
          </c:spPr>
          <c:invertIfNegative val="0"/>
          <c:dPt>
            <c:idx val="2"/>
            <c:invertIfNegative val="0"/>
            <c:bubble3D val="0"/>
            <c:spPr>
              <a:solidFill>
                <a:schemeClr val="accent3">
                  <a:lumMod val="40000"/>
                  <a:lumOff val="60000"/>
                </a:schemeClr>
              </a:solidFill>
              <a:ln>
                <a:noFill/>
              </a:ln>
              <a:effectLst/>
            </c:spPr>
            <c:extLst>
              <c:ext xmlns:c16="http://schemas.microsoft.com/office/drawing/2014/chart" uri="{C3380CC4-5D6E-409C-BE32-E72D297353CC}">
                <c16:uniqueId val="{00000008-B603-49C7-8E23-C77D148E07DB}"/>
              </c:ext>
            </c:extLst>
          </c:dPt>
          <c:dPt>
            <c:idx val="8"/>
            <c:invertIfNegative val="0"/>
            <c:bubble3D val="0"/>
            <c:spPr>
              <a:solidFill>
                <a:schemeClr val="tx2">
                  <a:lumMod val="75000"/>
                </a:schemeClr>
              </a:solidFill>
              <a:ln>
                <a:noFill/>
              </a:ln>
              <a:effectLst/>
            </c:spPr>
            <c:extLst>
              <c:ext xmlns:c16="http://schemas.microsoft.com/office/drawing/2014/chart" uri="{C3380CC4-5D6E-409C-BE32-E72D297353CC}">
                <c16:uniqueId val="{00000006-B603-49C7-8E23-C77D148E07DB}"/>
              </c:ext>
            </c:extLst>
          </c:dPt>
          <c:dPt>
            <c:idx val="14"/>
            <c:invertIfNegative val="0"/>
            <c:bubble3D val="0"/>
            <c:extLst>
              <c:ext xmlns:c16="http://schemas.microsoft.com/office/drawing/2014/chart" uri="{C3380CC4-5D6E-409C-BE32-E72D297353CC}">
                <c16:uniqueId val="{00000000-B603-49C7-8E23-C77D148E07DB}"/>
              </c:ext>
            </c:extLst>
          </c:dPt>
          <c:dPt>
            <c:idx val="20"/>
            <c:invertIfNegative val="0"/>
            <c:bubble3D val="0"/>
            <c:extLst>
              <c:ext xmlns:c16="http://schemas.microsoft.com/office/drawing/2014/chart" uri="{C3380CC4-5D6E-409C-BE32-E72D297353CC}">
                <c16:uniqueId val="{00000001-B603-49C7-8E23-C77D148E07DB}"/>
              </c:ext>
            </c:extLst>
          </c:dPt>
          <c:dLbls>
            <c:numFmt formatCode="#,##0.0" sourceLinked="0"/>
            <c:spPr>
              <a:solidFill>
                <a:schemeClr val="bg1">
                  <a:alpha val="52000"/>
                </a:schemeClr>
              </a:solid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'PenCC LGA chart'!$A$4:$A$28</c:f>
              <c:strCache>
                <c:ptCount val="24"/>
                <c:pt idx="0">
                  <c:v>Carrathool</c:v>
                </c:pt>
                <c:pt idx="1">
                  <c:v>Griffith</c:v>
                </c:pt>
                <c:pt idx="2">
                  <c:v>New South Wales</c:v>
                </c:pt>
                <c:pt idx="3">
                  <c:v>Wagga Wagga</c:v>
                </c:pt>
                <c:pt idx="4">
                  <c:v>Junee</c:v>
                </c:pt>
                <c:pt idx="5">
                  <c:v>Greater Hume Shire</c:v>
                </c:pt>
                <c:pt idx="6">
                  <c:v>Murrumbidgee</c:v>
                </c:pt>
                <c:pt idx="7">
                  <c:v>Lockhart</c:v>
                </c:pt>
                <c:pt idx="8">
                  <c:v>Murrumbidgee LHD</c:v>
                </c:pt>
                <c:pt idx="9">
                  <c:v>Bland</c:v>
                </c:pt>
                <c:pt idx="10">
                  <c:v>Hay</c:v>
                </c:pt>
                <c:pt idx="11">
                  <c:v>Leeton</c:v>
                </c:pt>
                <c:pt idx="12">
                  <c:v>Albury</c:v>
                </c:pt>
                <c:pt idx="13">
                  <c:v>Lake Cargelligo</c:v>
                </c:pt>
                <c:pt idx="14">
                  <c:v>Snowy Valleys</c:v>
                </c:pt>
                <c:pt idx="15">
                  <c:v>Coolamon</c:v>
                </c:pt>
                <c:pt idx="16">
                  <c:v>Murray River</c:v>
                </c:pt>
                <c:pt idx="17">
                  <c:v>Hilltops</c:v>
                </c:pt>
                <c:pt idx="18">
                  <c:v>Temora</c:v>
                </c:pt>
                <c:pt idx="19">
                  <c:v>Edward River</c:v>
                </c:pt>
                <c:pt idx="20">
                  <c:v>Federation</c:v>
                </c:pt>
                <c:pt idx="21">
                  <c:v>Cootamundra-Gundagai</c:v>
                </c:pt>
                <c:pt idx="22">
                  <c:v>Narrandera</c:v>
                </c:pt>
                <c:pt idx="23">
                  <c:v>Berrigan</c:v>
                </c:pt>
              </c:strCache>
            </c:strRef>
          </c:cat>
          <c:val>
            <c:numRef>
              <c:f>'PenCC LGA chart'!$B$4:$B$28</c:f>
              <c:numCache>
                <c:formatCode>0.0</c:formatCode>
                <c:ptCount val="24"/>
                <c:pt idx="0">
                  <c:v>16.741071428571427</c:v>
                </c:pt>
                <c:pt idx="1">
                  <c:v>19.343250587205819</c:v>
                </c:pt>
                <c:pt idx="2">
                  <c:v>20.455855753758922</c:v>
                </c:pt>
                <c:pt idx="3">
                  <c:v>21.638159834856975</c:v>
                </c:pt>
                <c:pt idx="4">
                  <c:v>22.815444300757438</c:v>
                </c:pt>
                <c:pt idx="5">
                  <c:v>23.547094188376754</c:v>
                </c:pt>
                <c:pt idx="6">
                  <c:v>23.947010869565215</c:v>
                </c:pt>
                <c:pt idx="7">
                  <c:v>26.109660574412537</c:v>
                </c:pt>
                <c:pt idx="8">
                  <c:v>26.279028068820914</c:v>
                </c:pt>
                <c:pt idx="9">
                  <c:v>26.285973260820306</c:v>
                </c:pt>
                <c:pt idx="10">
                  <c:v>26.582278481012654</c:v>
                </c:pt>
                <c:pt idx="11">
                  <c:v>27.066161728670085</c:v>
                </c:pt>
                <c:pt idx="12">
                  <c:v>27.070028988034263</c:v>
                </c:pt>
                <c:pt idx="13">
                  <c:v>27.719665271966527</c:v>
                </c:pt>
                <c:pt idx="14">
                  <c:v>27.791461412151069</c:v>
                </c:pt>
                <c:pt idx="15">
                  <c:v>29.277998862990334</c:v>
                </c:pt>
                <c:pt idx="16">
                  <c:v>30.366443452380953</c:v>
                </c:pt>
                <c:pt idx="17">
                  <c:v>30.915192977926942</c:v>
                </c:pt>
                <c:pt idx="18">
                  <c:v>30.936283548453186</c:v>
                </c:pt>
                <c:pt idx="19">
                  <c:v>30.984902947519771</c:v>
                </c:pt>
                <c:pt idx="20">
                  <c:v>33.43787473480306</c:v>
                </c:pt>
                <c:pt idx="21">
                  <c:v>34.029183086590692</c:v>
                </c:pt>
                <c:pt idx="22">
                  <c:v>34.417884019477647</c:v>
                </c:pt>
                <c:pt idx="23">
                  <c:v>34.991798797156918</c:v>
                </c:pt>
              </c:numCache>
            </c:numRef>
          </c:val>
          <c:extLst>
            <c:ext xmlns:c16="http://schemas.microsoft.com/office/drawing/2014/chart" uri="{C3380CC4-5D6E-409C-BE32-E72D297353CC}">
              <c16:uniqueId val="{00000002-B603-49C7-8E23-C77D148E07DB}"/>
            </c:ext>
          </c:extLst>
        </c:ser>
        <c:ser>
          <c:idx val="1"/>
          <c:order val="1"/>
          <c:tx>
            <c:strRef>
              <c:f>'PenCC LGA chart'!$C$3</c:f>
              <c:strCache>
                <c:ptCount val="1"/>
                <c:pt idx="0">
                  <c:v>Pensioner Concession Card Holders - total population</c:v>
                </c:pt>
              </c:strCache>
            </c:strRef>
          </c:tx>
          <c:spPr>
            <a:solidFill>
              <a:schemeClr val="accent2"/>
            </a:solidFill>
            <a:ln>
              <a:noFill/>
            </a:ln>
            <a:effectLst/>
          </c:spPr>
          <c:invertIfNegative val="0"/>
          <c:dPt>
            <c:idx val="2"/>
            <c:invertIfNegative val="0"/>
            <c:bubble3D val="0"/>
            <c:spPr>
              <a:solidFill>
                <a:schemeClr val="accent3">
                  <a:lumMod val="75000"/>
                </a:schemeClr>
              </a:solidFill>
              <a:ln>
                <a:noFill/>
              </a:ln>
              <a:effectLst/>
            </c:spPr>
            <c:extLst>
              <c:ext xmlns:c16="http://schemas.microsoft.com/office/drawing/2014/chart" uri="{C3380CC4-5D6E-409C-BE32-E72D297353CC}">
                <c16:uniqueId val="{00000009-B603-49C7-8E23-C77D148E07DB}"/>
              </c:ext>
            </c:extLst>
          </c:dPt>
          <c:dPt>
            <c:idx val="8"/>
            <c:invertIfNegative val="0"/>
            <c:bubble3D val="0"/>
            <c:spPr>
              <a:solidFill>
                <a:schemeClr val="tx2">
                  <a:lumMod val="40000"/>
                  <a:lumOff val="60000"/>
                </a:schemeClr>
              </a:solidFill>
              <a:ln>
                <a:noFill/>
              </a:ln>
              <a:effectLst/>
            </c:spPr>
            <c:extLst>
              <c:ext xmlns:c16="http://schemas.microsoft.com/office/drawing/2014/chart" uri="{C3380CC4-5D6E-409C-BE32-E72D297353CC}">
                <c16:uniqueId val="{00000007-B603-49C7-8E23-C77D148E07DB}"/>
              </c:ext>
            </c:extLst>
          </c:dPt>
          <c:dPt>
            <c:idx val="14"/>
            <c:invertIfNegative val="0"/>
            <c:bubble3D val="0"/>
            <c:extLst>
              <c:ext xmlns:c16="http://schemas.microsoft.com/office/drawing/2014/chart" uri="{C3380CC4-5D6E-409C-BE32-E72D297353CC}">
                <c16:uniqueId val="{00000003-B603-49C7-8E23-C77D148E07DB}"/>
              </c:ext>
            </c:extLst>
          </c:dPt>
          <c:dPt>
            <c:idx val="20"/>
            <c:invertIfNegative val="0"/>
            <c:bubble3D val="0"/>
            <c:extLst>
              <c:ext xmlns:c16="http://schemas.microsoft.com/office/drawing/2014/chart" uri="{C3380CC4-5D6E-409C-BE32-E72D297353CC}">
                <c16:uniqueId val="{00000004-B603-49C7-8E23-C77D148E07DB}"/>
              </c:ext>
            </c:extLst>
          </c:dPt>
          <c:dLbls>
            <c:numFmt formatCode="#,##0.0" sourceLinked="0"/>
            <c:spPr>
              <a:solidFill>
                <a:schemeClr val="bg1">
                  <a:alpha val="52000"/>
                </a:schemeClr>
              </a:solid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'PenCC LGA chart'!$A$4:$A$28</c:f>
              <c:strCache>
                <c:ptCount val="24"/>
                <c:pt idx="0">
                  <c:v>Carrathool</c:v>
                </c:pt>
                <c:pt idx="1">
                  <c:v>Griffith</c:v>
                </c:pt>
                <c:pt idx="2">
                  <c:v>New South Wales</c:v>
                </c:pt>
                <c:pt idx="3">
                  <c:v>Wagga Wagga</c:v>
                </c:pt>
                <c:pt idx="4">
                  <c:v>Junee</c:v>
                </c:pt>
                <c:pt idx="5">
                  <c:v>Greater Hume Shire</c:v>
                </c:pt>
                <c:pt idx="6">
                  <c:v>Murrumbidgee</c:v>
                </c:pt>
                <c:pt idx="7">
                  <c:v>Lockhart</c:v>
                </c:pt>
                <c:pt idx="8">
                  <c:v>Murrumbidgee LHD</c:v>
                </c:pt>
                <c:pt idx="9">
                  <c:v>Bland</c:v>
                </c:pt>
                <c:pt idx="10">
                  <c:v>Hay</c:v>
                </c:pt>
                <c:pt idx="11">
                  <c:v>Leeton</c:v>
                </c:pt>
                <c:pt idx="12">
                  <c:v>Albury</c:v>
                </c:pt>
                <c:pt idx="13">
                  <c:v>Lake Cargelligo</c:v>
                </c:pt>
                <c:pt idx="14">
                  <c:v>Snowy Valleys</c:v>
                </c:pt>
                <c:pt idx="15">
                  <c:v>Coolamon</c:v>
                </c:pt>
                <c:pt idx="16">
                  <c:v>Murray River</c:v>
                </c:pt>
                <c:pt idx="17">
                  <c:v>Hilltops</c:v>
                </c:pt>
                <c:pt idx="18">
                  <c:v>Temora</c:v>
                </c:pt>
                <c:pt idx="19">
                  <c:v>Edward River</c:v>
                </c:pt>
                <c:pt idx="20">
                  <c:v>Federation</c:v>
                </c:pt>
                <c:pt idx="21">
                  <c:v>Cootamundra-Gundagai</c:v>
                </c:pt>
                <c:pt idx="22">
                  <c:v>Narrandera</c:v>
                </c:pt>
                <c:pt idx="23">
                  <c:v>Berrigan</c:v>
                </c:pt>
              </c:strCache>
            </c:strRef>
          </c:cat>
          <c:val>
            <c:numRef>
              <c:f>'PenCC LGA chart'!$C$4:$C$28</c:f>
              <c:numCache>
                <c:formatCode>0.0</c:formatCode>
                <c:ptCount val="24"/>
                <c:pt idx="0">
                  <c:v>13.255567338282079</c:v>
                </c:pt>
                <c:pt idx="1">
                  <c:v>15.547493892055972</c:v>
                </c:pt>
                <c:pt idx="2">
                  <c:v>16.588575916717897</c:v>
                </c:pt>
                <c:pt idx="3">
                  <c:v>17.179565974508684</c:v>
                </c:pt>
                <c:pt idx="4">
                  <c:v>19.102861562258315</c:v>
                </c:pt>
                <c:pt idx="5">
                  <c:v>18.771633975326175</c:v>
                </c:pt>
                <c:pt idx="6">
                  <c:v>19.77005047672462</c:v>
                </c:pt>
                <c:pt idx="7">
                  <c:v>20.771513353115729</c:v>
                </c:pt>
                <c:pt idx="8">
                  <c:v>21.25256520971984</c:v>
                </c:pt>
                <c:pt idx="9">
                  <c:v>21.11394248270841</c:v>
                </c:pt>
                <c:pt idx="10">
                  <c:v>22.230063514467187</c:v>
                </c:pt>
                <c:pt idx="11">
                  <c:v>21.215295966474592</c:v>
                </c:pt>
                <c:pt idx="12">
                  <c:v>21.917904916528428</c:v>
                </c:pt>
                <c:pt idx="13">
                  <c:v>21.583319758918389</c:v>
                </c:pt>
                <c:pt idx="14">
                  <c:v>22.66336368505624</c:v>
                </c:pt>
                <c:pt idx="15">
                  <c:v>23.068309070548711</c:v>
                </c:pt>
                <c:pt idx="16">
                  <c:v>25.084511370620778</c:v>
                </c:pt>
                <c:pt idx="17">
                  <c:v>24.897343936795053</c:v>
                </c:pt>
                <c:pt idx="18">
                  <c:v>25.183455637091395</c:v>
                </c:pt>
                <c:pt idx="19">
                  <c:v>25.48184935556344</c:v>
                </c:pt>
                <c:pt idx="20">
                  <c:v>28.201338104870079</c:v>
                </c:pt>
                <c:pt idx="21">
                  <c:v>28.016485443703964</c:v>
                </c:pt>
                <c:pt idx="22">
                  <c:v>27.180562838664567</c:v>
                </c:pt>
                <c:pt idx="23">
                  <c:v>29.58511498902115</c:v>
                </c:pt>
              </c:numCache>
            </c:numRef>
          </c:val>
          <c:extLst>
            <c:ext xmlns:c16="http://schemas.microsoft.com/office/drawing/2014/chart" uri="{C3380CC4-5D6E-409C-BE32-E72D297353CC}">
              <c16:uniqueId val="{00000005-B603-49C7-8E23-C77D148E07DB}"/>
            </c:ext>
          </c:extLst>
        </c:ser>
        <c:dLbls>
          <c:dLblPos val="outEnd"/>
          <c:showLegendKey val="0"/>
          <c:showVal val="1"/>
          <c:showCatName val="0"/>
          <c:showSerName val="0"/>
          <c:showPercent val="0"/>
          <c:showBubbleSize val="0"/>
        </c:dLbls>
        <c:gapWidth val="149"/>
        <c:overlap val="-15"/>
        <c:axId val="1111490704"/>
        <c:axId val="1084225519"/>
      </c:barChart>
      <c:catAx>
        <c:axId val="111149070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84225519"/>
        <c:crosses val="autoZero"/>
        <c:auto val="1"/>
        <c:lblAlgn val="ctr"/>
        <c:lblOffset val="100"/>
        <c:noMultiLvlLbl val="0"/>
      </c:catAx>
      <c:valAx>
        <c:axId val="1084225519"/>
        <c:scaling>
          <c:orientation val="minMax"/>
        </c:scaling>
        <c:delete val="1"/>
        <c:axPos val="l"/>
        <c:numFmt formatCode="0.0" sourceLinked="1"/>
        <c:majorTickMark val="none"/>
        <c:minorTickMark val="none"/>
        <c:tickLblPos val="nextTo"/>
        <c:crossAx val="1111490704"/>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[Concession-Card-Holders-MLHD-by-LGA-dashboard-Final-Apr-2025.xlsx]Senior LGA chart!PivotTable1</c:name>
    <c:fmtId val="12"/>
  </c:pivotSource>
  <c:chart>
    <c:title>
      <c:tx>
        <c:rich>
          <a:bodyPr rot="0" spcFirstLastPara="1" vertOverflow="ellipsis" vert="horz" wrap="square" anchor="ctr" anchorCtr="1"/>
          <a:lstStyle/>
          <a:p>
            <a:pPr algn="ctr" rtl="0">
              <a:defRPr lang="en-AU" sz="1400" b="0" i="0" u="none" strike="noStrike" kern="1200" spc="0" baseline="0">
                <a:solidFill>
                  <a:srgbClr val="22272B">
                    <a:lumMod val="65000"/>
                    <a:lumOff val="35000"/>
                  </a:srgbClr>
                </a:solidFill>
                <a:latin typeface="+mn-lt"/>
                <a:ea typeface="+mn-ea"/>
                <a:cs typeface="+mn-cs"/>
              </a:defRPr>
            </a:pPr>
            <a:r>
              <a:rPr lang="en-AU" sz="1400" b="0" i="0" u="none" strike="noStrike" kern="1200" spc="0" baseline="0">
                <a:solidFill>
                  <a:srgbClr val="22272B">
                    <a:lumMod val="65000"/>
                    <a:lumOff val="35000"/>
                  </a:srgbClr>
                </a:solidFill>
                <a:latin typeface="+mn-lt"/>
                <a:ea typeface="+mn-ea"/>
                <a:cs typeface="+mn-cs"/>
              </a:rPr>
              <a:t>Seniors Health Card Holders</a:t>
            </a:r>
          </a:p>
          <a:p>
            <a:pPr algn="ctr" rtl="0">
              <a:defRPr lang="en-AU" sz="1400">
                <a:solidFill>
                  <a:srgbClr val="22272B">
                    <a:lumMod val="65000"/>
                    <a:lumOff val="35000"/>
                  </a:srgbClr>
                </a:solidFill>
              </a:defRPr>
            </a:pPr>
            <a:r>
              <a:rPr lang="en-AU" sz="1400" b="0" i="0" u="none" strike="noStrike" kern="1200" spc="0" baseline="0">
                <a:solidFill>
                  <a:srgbClr val="22272B">
                    <a:lumMod val="65000"/>
                    <a:lumOff val="35000"/>
                  </a:srgbClr>
                </a:solidFill>
                <a:latin typeface="+mn-lt"/>
                <a:ea typeface="+mn-ea"/>
                <a:cs typeface="+mn-cs"/>
              </a:rPr>
              <a:t>percentage of 65+ years population and total population by LGA</a:t>
            </a:r>
          </a:p>
        </c:rich>
      </c:tx>
      <c:overlay val="0"/>
      <c:spPr>
        <a:noFill/>
        <a:ln>
          <a:noFill/>
        </a:ln>
        <a:effectLst/>
      </c:spPr>
      <c:txPr>
        <a:bodyPr rot="0" spcFirstLastPara="1" vertOverflow="ellipsis" vert="horz" wrap="square" anchor="ctr" anchorCtr="1"/>
        <a:lstStyle/>
        <a:p>
          <a:pPr algn="ctr" rtl="0">
            <a:defRPr lang="en-AU" sz="1400" b="0" i="0" u="none" strike="noStrike" kern="1200" spc="0" baseline="0">
              <a:solidFill>
                <a:srgbClr val="22272B">
                  <a:lumMod val="65000"/>
                  <a:lumOff val="35000"/>
                </a:srgb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lang="en-US" sz="8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lang="en-US" sz="8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
        <c:spPr>
          <a:solidFill>
            <a:schemeClr val="tx2">
              <a:lumMod val="60000"/>
              <a:lumOff val="40000"/>
            </a:schemeClr>
          </a:solidFill>
          <a:ln>
            <a:noFill/>
          </a:ln>
          <a:effectLst/>
        </c:spPr>
      </c:pivotFmt>
      <c:pivotFmt>
        <c:idx val="3"/>
        <c:spPr>
          <a:solidFill>
            <a:schemeClr val="tx2"/>
          </a:solidFill>
          <a:ln>
            <a:noFill/>
          </a:ln>
          <a:effectLst/>
        </c:spPr>
      </c:pivotFmt>
      <c:pivotFmt>
        <c:idx val="4"/>
        <c:spPr>
          <a:solidFill>
            <a:schemeClr val="accent3">
              <a:lumMod val="60000"/>
              <a:lumOff val="40000"/>
            </a:schemeClr>
          </a:solidFill>
          <a:ln>
            <a:noFill/>
          </a:ln>
          <a:effectLst/>
        </c:spPr>
      </c:pivotFmt>
      <c:pivotFmt>
        <c:idx val="5"/>
        <c:spPr>
          <a:solidFill>
            <a:schemeClr val="accent3">
              <a:lumMod val="75000"/>
            </a:schemeClr>
          </a:solidFill>
          <a:ln>
            <a:noFill/>
          </a:ln>
          <a:effectLst/>
        </c:spPr>
      </c:pivotFmt>
      <c:pivotFmt>
        <c:idx val="6"/>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lang="en-US" sz="8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7"/>
        <c:spPr>
          <a:solidFill>
            <a:schemeClr val="tx2">
              <a:lumMod val="60000"/>
              <a:lumOff val="40000"/>
            </a:schemeClr>
          </a:solidFill>
          <a:ln>
            <a:noFill/>
          </a:ln>
          <a:effectLst/>
        </c:spPr>
      </c:pivotFmt>
      <c:pivotFmt>
        <c:idx val="8"/>
        <c:spPr>
          <a:solidFill>
            <a:schemeClr val="accent3">
              <a:lumMod val="60000"/>
              <a:lumOff val="40000"/>
            </a:schemeClr>
          </a:solidFill>
          <a:ln>
            <a:noFill/>
          </a:ln>
          <a:effectLst/>
        </c:spPr>
      </c:pivotFmt>
      <c:pivotFmt>
        <c:idx val="9"/>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lang="en-US" sz="8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tx2"/>
          </a:solidFill>
          <a:ln>
            <a:noFill/>
          </a:ln>
          <a:effectLst/>
        </c:spPr>
      </c:pivotFmt>
      <c:pivotFmt>
        <c:idx val="11"/>
        <c:spPr>
          <a:solidFill>
            <a:schemeClr val="accent3">
              <a:lumMod val="75000"/>
            </a:schemeClr>
          </a:solidFill>
          <a:ln>
            <a:noFill/>
          </a:ln>
          <a:effectLst/>
        </c:spPr>
      </c:pivotFmt>
      <c:pivotFmt>
        <c:idx val="1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lang="en-US"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lang="en-US"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lang="en-US"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lang="en-US"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lang="en-US"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lang="en-US"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8"/>
        <c:spPr>
          <a:solidFill>
            <a:schemeClr val="accent1"/>
          </a:solidFill>
          <a:ln>
            <a:noFill/>
          </a:ln>
          <a:effectLst/>
        </c:spPr>
        <c:marker>
          <c:symbol val="none"/>
        </c:marker>
        <c:dLbl>
          <c:idx val="0"/>
          <c:spPr>
            <a:solidFill>
              <a:schemeClr val="bg1">
                <a:alpha val="52000"/>
              </a:schemeClr>
            </a:solidFill>
            <a:ln>
              <a:noFill/>
            </a:ln>
            <a:effectLst/>
          </c:spPr>
          <c:txPr>
            <a:bodyPr rot="0" spcFirstLastPara="1" vertOverflow="ellipsis" vert="horz" wrap="square" anchor="ctr" anchorCtr="1"/>
            <a:lstStyle/>
            <a:p>
              <a:pPr>
                <a:defRPr lang="en-US" sz="700" b="0" i="0" u="none" strike="noStrike" kern="1200" baseline="0">
                  <a:solidFill>
                    <a:schemeClr val="tx1"/>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9"/>
        <c:spPr>
          <a:solidFill>
            <a:schemeClr val="accent1"/>
          </a:solidFill>
          <a:ln>
            <a:noFill/>
          </a:ln>
          <a:effectLst/>
        </c:spPr>
        <c:marker>
          <c:symbol val="none"/>
        </c:marker>
        <c:dLbl>
          <c:idx val="0"/>
          <c:spPr>
            <a:solidFill>
              <a:schemeClr val="bg1">
                <a:alpha val="52000"/>
              </a:schemeClr>
            </a:solidFill>
            <a:ln>
              <a:noFill/>
            </a:ln>
            <a:effectLst/>
          </c:spPr>
          <c:txPr>
            <a:bodyPr rot="0" spcFirstLastPara="1" vertOverflow="ellipsis" vert="horz" wrap="square" anchor="ctr" anchorCtr="1"/>
            <a:lstStyle/>
            <a:p>
              <a:pPr>
                <a:defRPr lang="en-US" sz="600" b="0" i="0" u="none" strike="noStrike" kern="1200" baseline="0">
                  <a:solidFill>
                    <a:schemeClr val="tx1"/>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0"/>
        <c:spPr>
          <a:solidFill>
            <a:schemeClr val="tx2">
              <a:lumMod val="40000"/>
              <a:lumOff val="60000"/>
            </a:schemeClr>
          </a:solidFill>
          <a:ln>
            <a:noFill/>
          </a:ln>
          <a:effectLst/>
        </c:spPr>
      </c:pivotFmt>
      <c:pivotFmt>
        <c:idx val="21"/>
        <c:spPr>
          <a:solidFill>
            <a:schemeClr val="tx2">
              <a:lumMod val="75000"/>
            </a:schemeClr>
          </a:solidFill>
          <a:ln>
            <a:noFill/>
          </a:ln>
          <a:effectLst/>
        </c:spPr>
      </c:pivotFmt>
      <c:pivotFmt>
        <c:idx val="22"/>
        <c:spPr>
          <a:solidFill>
            <a:schemeClr val="accent3">
              <a:lumMod val="60000"/>
              <a:lumOff val="40000"/>
            </a:schemeClr>
          </a:solidFill>
          <a:ln>
            <a:noFill/>
          </a:ln>
          <a:effectLst/>
        </c:spPr>
      </c:pivotFmt>
      <c:pivotFmt>
        <c:idx val="23"/>
        <c:spPr>
          <a:solidFill>
            <a:schemeClr val="accent3">
              <a:lumMod val="75000"/>
            </a:schemeClr>
          </a:solidFill>
          <a:ln>
            <a:noFill/>
          </a:ln>
          <a:effectLst/>
        </c:spPr>
      </c:pivotFmt>
    </c:pivotFmts>
    <c:plotArea>
      <c:layout/>
      <c:barChart>
        <c:barDir val="col"/>
        <c:grouping val="clustered"/>
        <c:varyColors val="0"/>
        <c:ser>
          <c:idx val="0"/>
          <c:order val="0"/>
          <c:tx>
            <c:strRef>
              <c:f>'Senior LGA chart'!$B$3</c:f>
              <c:strCache>
                <c:ptCount val="1"/>
                <c:pt idx="0">
                  <c:v>Seniors Health Card holders - applicable</c:v>
                </c:pt>
              </c:strCache>
            </c:strRef>
          </c:tx>
          <c:spPr>
            <a:solidFill>
              <a:schemeClr val="accent1"/>
            </a:solidFill>
            <a:ln>
              <a:noFill/>
            </a:ln>
            <a:effectLst/>
          </c:spPr>
          <c:invertIfNegative val="0"/>
          <c:dPt>
            <c:idx val="14"/>
            <c:invertIfNegative val="0"/>
            <c:bubble3D val="0"/>
            <c:extLst>
              <c:ext xmlns:c16="http://schemas.microsoft.com/office/drawing/2014/chart" uri="{C3380CC4-5D6E-409C-BE32-E72D297353CC}">
                <c16:uniqueId val="{00000000-DDF3-4FA3-B4A5-D9FE308E754E}"/>
              </c:ext>
            </c:extLst>
          </c:dPt>
          <c:dPt>
            <c:idx val="16"/>
            <c:invertIfNegative val="0"/>
            <c:bubble3D val="0"/>
            <c:spPr>
              <a:solidFill>
                <a:schemeClr val="tx2">
                  <a:lumMod val="75000"/>
                </a:schemeClr>
              </a:solidFill>
              <a:ln>
                <a:noFill/>
              </a:ln>
              <a:effectLst/>
            </c:spPr>
            <c:extLst>
              <c:ext xmlns:c16="http://schemas.microsoft.com/office/drawing/2014/chart" uri="{C3380CC4-5D6E-409C-BE32-E72D297353CC}">
                <c16:uniqueId val="{00000005-DDF3-4FA3-B4A5-D9FE308E754E}"/>
              </c:ext>
            </c:extLst>
          </c:dPt>
          <c:dPt>
            <c:idx val="20"/>
            <c:invertIfNegative val="0"/>
            <c:bubble3D val="0"/>
            <c:spPr>
              <a:solidFill>
                <a:schemeClr val="accent3">
                  <a:lumMod val="60000"/>
                  <a:lumOff val="40000"/>
                </a:schemeClr>
              </a:solidFill>
              <a:ln>
                <a:noFill/>
              </a:ln>
              <a:effectLst/>
            </c:spPr>
            <c:extLst>
              <c:ext xmlns:c16="http://schemas.microsoft.com/office/drawing/2014/chart" uri="{C3380CC4-5D6E-409C-BE32-E72D297353CC}">
                <c16:uniqueId val="{00000001-DDF3-4FA3-B4A5-D9FE308E754E}"/>
              </c:ext>
            </c:extLst>
          </c:dPt>
          <c:dLbls>
            <c:spPr>
              <a:solidFill>
                <a:schemeClr val="bg1">
                  <a:alpha val="52000"/>
                </a:schemeClr>
              </a:solidFill>
              <a:ln>
                <a:noFill/>
              </a:ln>
              <a:effectLst/>
            </c:spPr>
            <c:txPr>
              <a:bodyPr rot="0" spcFirstLastPara="1" vertOverflow="ellipsis" vert="horz" wrap="square" anchor="ctr" anchorCtr="1"/>
              <a:lstStyle/>
              <a:p>
                <a:pPr>
                  <a:defRPr lang="en-US" sz="700" b="0" i="0" u="none" strike="noStrike" kern="1200" baseline="0">
                    <a:solidFill>
                      <a:schemeClr val="tx1"/>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'Senior LGA chart'!$A$4:$A$28</c:f>
              <c:strCache>
                <c:ptCount val="24"/>
                <c:pt idx="0">
                  <c:v>Lake Cargelligo</c:v>
                </c:pt>
                <c:pt idx="1">
                  <c:v>Hay</c:v>
                </c:pt>
                <c:pt idx="2">
                  <c:v>Coolamon</c:v>
                </c:pt>
                <c:pt idx="3">
                  <c:v>Murrumbidgee</c:v>
                </c:pt>
                <c:pt idx="4">
                  <c:v>Junee</c:v>
                </c:pt>
                <c:pt idx="5">
                  <c:v>Berrigan</c:v>
                </c:pt>
                <c:pt idx="6">
                  <c:v>Hilltops</c:v>
                </c:pt>
                <c:pt idx="7">
                  <c:v>Carrathool</c:v>
                </c:pt>
                <c:pt idx="8">
                  <c:v>Federation</c:v>
                </c:pt>
                <c:pt idx="9">
                  <c:v>Narrandera</c:v>
                </c:pt>
                <c:pt idx="10">
                  <c:v>Snowy Valleys</c:v>
                </c:pt>
                <c:pt idx="11">
                  <c:v>Greater Hume Shire</c:v>
                </c:pt>
                <c:pt idx="12">
                  <c:v>Murray River</c:v>
                </c:pt>
                <c:pt idx="13">
                  <c:v>Cootamundra-Gundagai</c:v>
                </c:pt>
                <c:pt idx="14">
                  <c:v>Edward River</c:v>
                </c:pt>
                <c:pt idx="15">
                  <c:v>Leeton</c:v>
                </c:pt>
                <c:pt idx="16">
                  <c:v>Murrumbidgee LHD</c:v>
                </c:pt>
                <c:pt idx="17">
                  <c:v>Bland</c:v>
                </c:pt>
                <c:pt idx="18">
                  <c:v>Lockhart</c:v>
                </c:pt>
                <c:pt idx="19">
                  <c:v>Albury</c:v>
                </c:pt>
                <c:pt idx="20">
                  <c:v>New South Wales</c:v>
                </c:pt>
                <c:pt idx="21">
                  <c:v>Wagga Wagga</c:v>
                </c:pt>
                <c:pt idx="22">
                  <c:v>Temora</c:v>
                </c:pt>
                <c:pt idx="23">
                  <c:v>Griffith</c:v>
                </c:pt>
              </c:strCache>
            </c:strRef>
          </c:cat>
          <c:val>
            <c:numRef>
              <c:f>'Senior LGA chart'!$B$4:$B$28</c:f>
              <c:numCache>
                <c:formatCode>0.0</c:formatCode>
                <c:ptCount val="24"/>
                <c:pt idx="0">
                  <c:v>7.7220077220077217</c:v>
                </c:pt>
                <c:pt idx="1">
                  <c:v>8.2706766917293226</c:v>
                </c:pt>
                <c:pt idx="2">
                  <c:v>8.3170254403131114</c:v>
                </c:pt>
                <c:pt idx="3">
                  <c:v>8.4525357607282174</c:v>
                </c:pt>
                <c:pt idx="4">
                  <c:v>9.1269841269841265</c:v>
                </c:pt>
                <c:pt idx="5">
                  <c:v>9.3211396412240592</c:v>
                </c:pt>
                <c:pt idx="6">
                  <c:v>9.4112497264171591</c:v>
                </c:pt>
                <c:pt idx="7">
                  <c:v>9.6153846153846168</c:v>
                </c:pt>
                <c:pt idx="8">
                  <c:v>9.6667514627321296</c:v>
                </c:pt>
                <c:pt idx="9">
                  <c:v>9.7305389221556897</c:v>
                </c:pt>
                <c:pt idx="10">
                  <c:v>9.7729232538085657</c:v>
                </c:pt>
                <c:pt idx="11">
                  <c:v>9.8969072164948457</c:v>
                </c:pt>
                <c:pt idx="12">
                  <c:v>10.059012875536482</c:v>
                </c:pt>
                <c:pt idx="13">
                  <c:v>10.374729018271911</c:v>
                </c:pt>
                <c:pt idx="14">
                  <c:v>10.673624288425048</c:v>
                </c:pt>
                <c:pt idx="15">
                  <c:v>10.684798445847498</c:v>
                </c:pt>
                <c:pt idx="16">
                  <c:v>10.845539598713065</c:v>
                </c:pt>
                <c:pt idx="17">
                  <c:v>11.618589743589745</c:v>
                </c:pt>
                <c:pt idx="18">
                  <c:v>11.815920398009951</c:v>
                </c:pt>
                <c:pt idx="19">
                  <c:v>11.857168817008905</c:v>
                </c:pt>
                <c:pt idx="20">
                  <c:v>11.997788413165397</c:v>
                </c:pt>
                <c:pt idx="21">
                  <c:v>12.259507829977629</c:v>
                </c:pt>
                <c:pt idx="22">
                  <c:v>12.820512820512819</c:v>
                </c:pt>
                <c:pt idx="23">
                  <c:v>12.969588550983898</c:v>
                </c:pt>
              </c:numCache>
            </c:numRef>
          </c:val>
          <c:extLst>
            <c:ext xmlns:c16="http://schemas.microsoft.com/office/drawing/2014/chart" uri="{C3380CC4-5D6E-409C-BE32-E72D297353CC}">
              <c16:uniqueId val="{00000002-DDF3-4FA3-B4A5-D9FE308E754E}"/>
            </c:ext>
          </c:extLst>
        </c:ser>
        <c:ser>
          <c:idx val="1"/>
          <c:order val="1"/>
          <c:tx>
            <c:strRef>
              <c:f>'Senior LGA chart'!$C$3</c:f>
              <c:strCache>
                <c:ptCount val="1"/>
                <c:pt idx="0">
                  <c:v> Senior Health Card holders - total population</c:v>
                </c:pt>
              </c:strCache>
            </c:strRef>
          </c:tx>
          <c:spPr>
            <a:solidFill>
              <a:schemeClr val="accent2"/>
            </a:solidFill>
            <a:ln>
              <a:noFill/>
            </a:ln>
            <a:effectLst/>
          </c:spPr>
          <c:invertIfNegative val="0"/>
          <c:dPt>
            <c:idx val="16"/>
            <c:invertIfNegative val="0"/>
            <c:bubble3D val="0"/>
            <c:spPr>
              <a:solidFill>
                <a:schemeClr val="tx2">
                  <a:lumMod val="40000"/>
                  <a:lumOff val="60000"/>
                </a:schemeClr>
              </a:solidFill>
              <a:ln>
                <a:noFill/>
              </a:ln>
              <a:effectLst/>
            </c:spPr>
            <c:extLst>
              <c:ext xmlns:c16="http://schemas.microsoft.com/office/drawing/2014/chart" uri="{C3380CC4-5D6E-409C-BE32-E72D297353CC}">
                <c16:uniqueId val="{00000004-DDF3-4FA3-B4A5-D9FE308E754E}"/>
              </c:ext>
            </c:extLst>
          </c:dPt>
          <c:dPt>
            <c:idx val="20"/>
            <c:invertIfNegative val="0"/>
            <c:bubble3D val="0"/>
            <c:spPr>
              <a:solidFill>
                <a:schemeClr val="accent3">
                  <a:lumMod val="75000"/>
                </a:schemeClr>
              </a:solidFill>
              <a:ln>
                <a:noFill/>
              </a:ln>
              <a:effectLst/>
            </c:spPr>
            <c:extLst>
              <c:ext xmlns:c16="http://schemas.microsoft.com/office/drawing/2014/chart" uri="{C3380CC4-5D6E-409C-BE32-E72D297353CC}">
                <c16:uniqueId val="{00000006-DDF3-4FA3-B4A5-D9FE308E754E}"/>
              </c:ext>
            </c:extLst>
          </c:dPt>
          <c:dLbls>
            <c:spPr>
              <a:solidFill>
                <a:schemeClr val="bg1">
                  <a:alpha val="52000"/>
                </a:schemeClr>
              </a:solidFill>
              <a:ln>
                <a:noFill/>
              </a:ln>
              <a:effectLst/>
            </c:spPr>
            <c:txPr>
              <a:bodyPr rot="0" spcFirstLastPara="1" vertOverflow="ellipsis" vert="horz" wrap="square" anchor="ctr" anchorCtr="1"/>
              <a:lstStyle/>
              <a:p>
                <a:pPr>
                  <a:defRPr lang="en-US" sz="600" b="0" i="0" u="none" strike="noStrike" kern="1200" baseline="0">
                    <a:solidFill>
                      <a:schemeClr val="tx1"/>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'Senior LGA chart'!$A$4:$A$28</c:f>
              <c:strCache>
                <c:ptCount val="24"/>
                <c:pt idx="0">
                  <c:v>Lake Cargelligo</c:v>
                </c:pt>
                <c:pt idx="1">
                  <c:v>Hay</c:v>
                </c:pt>
                <c:pt idx="2">
                  <c:v>Coolamon</c:v>
                </c:pt>
                <c:pt idx="3">
                  <c:v>Murrumbidgee</c:v>
                </c:pt>
                <c:pt idx="4">
                  <c:v>Junee</c:v>
                </c:pt>
                <c:pt idx="5">
                  <c:v>Berrigan</c:v>
                </c:pt>
                <c:pt idx="6">
                  <c:v>Hilltops</c:v>
                </c:pt>
                <c:pt idx="7">
                  <c:v>Carrathool</c:v>
                </c:pt>
                <c:pt idx="8">
                  <c:v>Federation</c:v>
                </c:pt>
                <c:pt idx="9">
                  <c:v>Narrandera</c:v>
                </c:pt>
                <c:pt idx="10">
                  <c:v>Snowy Valleys</c:v>
                </c:pt>
                <c:pt idx="11">
                  <c:v>Greater Hume Shire</c:v>
                </c:pt>
                <c:pt idx="12">
                  <c:v>Murray River</c:v>
                </c:pt>
                <c:pt idx="13">
                  <c:v>Cootamundra-Gundagai</c:v>
                </c:pt>
                <c:pt idx="14">
                  <c:v>Edward River</c:v>
                </c:pt>
                <c:pt idx="15">
                  <c:v>Leeton</c:v>
                </c:pt>
                <c:pt idx="16">
                  <c:v>Murrumbidgee LHD</c:v>
                </c:pt>
                <c:pt idx="17">
                  <c:v>Bland</c:v>
                </c:pt>
                <c:pt idx="18">
                  <c:v>Lockhart</c:v>
                </c:pt>
                <c:pt idx="19">
                  <c:v>Albury</c:v>
                </c:pt>
                <c:pt idx="20">
                  <c:v>New South Wales</c:v>
                </c:pt>
                <c:pt idx="21">
                  <c:v>Wagga Wagga</c:v>
                </c:pt>
                <c:pt idx="22">
                  <c:v>Temora</c:v>
                </c:pt>
                <c:pt idx="23">
                  <c:v>Griffith</c:v>
                </c:pt>
              </c:strCache>
            </c:strRef>
          </c:cat>
          <c:val>
            <c:numRef>
              <c:f>'Senior LGA chart'!$C$4:$C$28</c:f>
              <c:numCache>
                <c:formatCode>0.0</c:formatCode>
                <c:ptCount val="24"/>
                <c:pt idx="0">
                  <c:v>1.6289297931259161</c:v>
                </c:pt>
                <c:pt idx="1">
                  <c:v>1.9407198306280877</c:v>
                </c:pt>
                <c:pt idx="2">
                  <c:v>1.9036954087346025</c:v>
                </c:pt>
                <c:pt idx="3">
                  <c:v>1.8227706113292206</c:v>
                </c:pt>
                <c:pt idx="4">
                  <c:v>1.7788089713843775</c:v>
                </c:pt>
                <c:pt idx="5">
                  <c:v>3.0625216687853922</c:v>
                </c:pt>
                <c:pt idx="6">
                  <c:v>2.2350434014241904</c:v>
                </c:pt>
                <c:pt idx="7">
                  <c:v>1.4139271827500883</c:v>
                </c:pt>
                <c:pt idx="8">
                  <c:v>2.956278201338105</c:v>
                </c:pt>
                <c:pt idx="9">
                  <c:v>2.2723300122356229</c:v>
                </c:pt>
                <c:pt idx="10">
                  <c:v>2.2763792179967863</c:v>
                </c:pt>
                <c:pt idx="11">
                  <c:v>2.1301144936540339</c:v>
                </c:pt>
                <c:pt idx="12">
                  <c:v>2.8810694529809466</c:v>
                </c:pt>
                <c:pt idx="13">
                  <c:v>2.9375657663977552</c:v>
                </c:pt>
                <c:pt idx="14">
                  <c:v>2.6605179141539552</c:v>
                </c:pt>
                <c:pt idx="15">
                  <c:v>1.9207263837960538</c:v>
                </c:pt>
                <c:pt idx="16">
                  <c:v>2.3374107576358671</c:v>
                </c:pt>
                <c:pt idx="17">
                  <c:v>2.6392428103385512</c:v>
                </c:pt>
                <c:pt idx="18">
                  <c:v>2.8189910979228485</c:v>
                </c:pt>
                <c:pt idx="19">
                  <c:v>2.3029682702149437</c:v>
                </c:pt>
                <c:pt idx="20">
                  <c:v>2.078685279426626</c:v>
                </c:pt>
                <c:pt idx="21">
                  <c:v>2.0047704757305707</c:v>
                </c:pt>
                <c:pt idx="22">
                  <c:v>3.4189459639759843</c:v>
                </c:pt>
                <c:pt idx="23">
                  <c:v>2.1470348708077296</c:v>
                </c:pt>
              </c:numCache>
            </c:numRef>
          </c:val>
          <c:extLst>
            <c:ext xmlns:c16="http://schemas.microsoft.com/office/drawing/2014/chart" uri="{C3380CC4-5D6E-409C-BE32-E72D297353CC}">
              <c16:uniqueId val="{00000003-DDF3-4FA3-B4A5-D9FE308E754E}"/>
            </c:ext>
          </c:extLst>
        </c:ser>
        <c:dLbls>
          <c:dLblPos val="outEnd"/>
          <c:showLegendKey val="0"/>
          <c:showVal val="1"/>
          <c:showCatName val="0"/>
          <c:showSerName val="0"/>
          <c:showPercent val="0"/>
          <c:showBubbleSize val="0"/>
        </c:dLbls>
        <c:gapWidth val="149"/>
        <c:overlap val="-15"/>
        <c:axId val="1111490704"/>
        <c:axId val="1084225519"/>
      </c:barChart>
      <c:catAx>
        <c:axId val="111149070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lang="en-US" sz="1000" b="0" i="0" u="none" strike="noStrike" kern="1200" baseline="0">
                <a:solidFill>
                  <a:schemeClr val="tx1"/>
                </a:solidFill>
                <a:latin typeface="+mn-lt"/>
                <a:ea typeface="+mn-ea"/>
                <a:cs typeface="+mn-cs"/>
              </a:defRPr>
            </a:pPr>
            <a:endParaRPr lang="en-US"/>
          </a:p>
        </c:txPr>
        <c:crossAx val="1084225519"/>
        <c:crosses val="autoZero"/>
        <c:auto val="1"/>
        <c:lblAlgn val="ctr"/>
        <c:lblOffset val="100"/>
        <c:noMultiLvlLbl val="0"/>
      </c:catAx>
      <c:valAx>
        <c:axId val="1084225519"/>
        <c:scaling>
          <c:orientation val="minMax"/>
        </c:scaling>
        <c:delete val="1"/>
        <c:axPos val="l"/>
        <c:numFmt formatCode="0.0" sourceLinked="1"/>
        <c:majorTickMark val="none"/>
        <c:minorTickMark val="none"/>
        <c:tickLblPos val="nextTo"/>
        <c:crossAx val="1111490704"/>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lang="en-US" sz="1000" b="0" i="0" u="none" strike="noStrike" kern="1200" baseline="0">
              <a:solidFill>
                <a:schemeClr val="tx1"/>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lang="en-US" sz="1000" b="0" i="0" u="none" strike="noStrike" kern="1200" baseline="0">
          <a:solidFill>
            <a:schemeClr val="tx1"/>
          </a:solidFill>
          <a:latin typeface="+mn-lt"/>
          <a:ea typeface="+mn-ea"/>
          <a:cs typeface="+mn-cs"/>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[Concession-Card-Holders-MLHD-by-LGA-dashboard-Final-Apr-2025.xlsx]Any concession LGA chart!PivotTable1</c:name>
    <c:fmtId val="16"/>
  </c:pivotSource>
  <c:chart>
    <c:title>
      <c:tx>
        <c:rich>
          <a:bodyPr rot="0" spcFirstLastPara="1" vertOverflow="ellipsis" vert="horz" wrap="square" anchor="ctr" anchorCtr="1"/>
          <a:lstStyle/>
          <a:p>
            <a:pPr algn="ctr" rtl="0">
              <a:defRPr lang="en-AU" sz="1400" b="0" i="0" u="none" strike="noStrike" kern="1200" spc="0" baseline="0">
                <a:solidFill>
                  <a:srgbClr val="22272B">
                    <a:lumMod val="65000"/>
                    <a:lumOff val="35000"/>
                  </a:srgbClr>
                </a:solidFill>
                <a:latin typeface="+mn-lt"/>
                <a:ea typeface="+mn-ea"/>
                <a:cs typeface="+mn-cs"/>
              </a:defRPr>
            </a:pPr>
            <a:r>
              <a:rPr lang="en-AU" sz="1400" b="0" i="0" u="none" strike="noStrike" kern="1200" spc="0" baseline="0">
                <a:solidFill>
                  <a:srgbClr val="22272B">
                    <a:lumMod val="65000"/>
                    <a:lumOff val="35000"/>
                  </a:srgbClr>
                </a:solidFill>
              </a:rPr>
              <a:t>Healthcare Concession Card Holders - any type</a:t>
            </a:r>
          </a:p>
          <a:p>
            <a:pPr algn="ctr" rtl="0">
              <a:defRPr lang="en-AU">
                <a:solidFill>
                  <a:srgbClr val="22272B">
                    <a:lumMod val="65000"/>
                    <a:lumOff val="35000"/>
                  </a:srgbClr>
                </a:solidFill>
              </a:defRPr>
            </a:pPr>
            <a:r>
              <a:rPr lang="en-AU" sz="1400" b="0" i="0" u="none" strike="noStrike" kern="1200" spc="0" baseline="0">
                <a:solidFill>
                  <a:srgbClr val="22272B">
                    <a:lumMod val="65000"/>
                    <a:lumOff val="35000"/>
                  </a:srgbClr>
                </a:solidFill>
              </a:rPr>
              <a:t>percentage total population by LGA</a:t>
            </a:r>
          </a:p>
        </c:rich>
      </c:tx>
      <c:overlay val="0"/>
      <c:spPr>
        <a:noFill/>
        <a:ln>
          <a:noFill/>
        </a:ln>
        <a:effectLst/>
      </c:spPr>
      <c:txPr>
        <a:bodyPr rot="0" spcFirstLastPara="1" vertOverflow="ellipsis" vert="horz" wrap="square" anchor="ctr" anchorCtr="1"/>
        <a:lstStyle/>
        <a:p>
          <a:pPr algn="ctr" rtl="0">
            <a:defRPr lang="en-AU" sz="1400" b="0" i="0" u="none" strike="noStrike" kern="1200" spc="0" baseline="0">
              <a:solidFill>
                <a:srgbClr val="22272B">
                  <a:lumMod val="65000"/>
                  <a:lumOff val="35000"/>
                </a:srgb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
        <c:spPr>
          <a:solidFill>
            <a:schemeClr val="tx2">
              <a:lumMod val="60000"/>
              <a:lumOff val="40000"/>
            </a:schemeClr>
          </a:solidFill>
          <a:ln>
            <a:noFill/>
          </a:ln>
          <a:effectLst/>
        </c:spPr>
      </c:pivotFmt>
      <c:pivotFmt>
        <c:idx val="3"/>
        <c:spPr>
          <a:solidFill>
            <a:schemeClr val="tx2"/>
          </a:solidFill>
          <a:ln>
            <a:noFill/>
          </a:ln>
          <a:effectLst/>
        </c:spPr>
      </c:pivotFmt>
      <c:pivotFmt>
        <c:idx val="4"/>
        <c:spPr>
          <a:solidFill>
            <a:schemeClr val="accent3">
              <a:lumMod val="60000"/>
              <a:lumOff val="40000"/>
            </a:schemeClr>
          </a:solidFill>
          <a:ln>
            <a:noFill/>
          </a:ln>
          <a:effectLst/>
        </c:spPr>
      </c:pivotFmt>
      <c:pivotFmt>
        <c:idx val="5"/>
        <c:spPr>
          <a:solidFill>
            <a:schemeClr val="accent3">
              <a:lumMod val="75000"/>
            </a:schemeClr>
          </a:solidFill>
          <a:ln>
            <a:noFill/>
          </a:ln>
          <a:effectLst/>
        </c:spPr>
      </c:pivotFmt>
      <c:pivotFmt>
        <c:idx val="6"/>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7"/>
        <c:spPr>
          <a:solidFill>
            <a:schemeClr val="tx2">
              <a:lumMod val="60000"/>
              <a:lumOff val="40000"/>
            </a:schemeClr>
          </a:solidFill>
          <a:ln>
            <a:noFill/>
          </a:ln>
          <a:effectLst/>
        </c:spPr>
      </c:pivotFmt>
      <c:pivotFmt>
        <c:idx val="8"/>
        <c:spPr>
          <a:solidFill>
            <a:schemeClr val="accent3">
              <a:lumMod val="60000"/>
              <a:lumOff val="40000"/>
            </a:schemeClr>
          </a:solidFill>
          <a:ln>
            <a:noFill/>
          </a:ln>
          <a:effectLst/>
        </c:spPr>
      </c:pivotFmt>
      <c:pivotFmt>
        <c:idx val="9"/>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tx2"/>
          </a:solidFill>
          <a:ln>
            <a:noFill/>
          </a:ln>
          <a:effectLst/>
        </c:spPr>
      </c:pivotFmt>
      <c:pivotFmt>
        <c:idx val="11"/>
        <c:spPr>
          <a:solidFill>
            <a:schemeClr val="accent3">
              <a:lumMod val="75000"/>
            </a:schemeClr>
          </a:solidFill>
          <a:ln>
            <a:noFill/>
          </a:ln>
          <a:effectLst/>
        </c:spPr>
      </c:pivotFmt>
      <c:pivotFmt>
        <c:idx val="12"/>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3"/>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4"/>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5"/>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0"/>
        <c:spPr>
          <a:solidFill>
            <a:schemeClr val="accent1"/>
          </a:solidFill>
          <a:ln>
            <a:noFill/>
          </a:ln>
          <a:effectLst/>
        </c:spPr>
        <c:marker>
          <c:symbol val="none"/>
        </c:marker>
        <c:dLbl>
          <c:idx val="0"/>
          <c:spPr>
            <a:solidFill>
              <a:schemeClr val="bg1">
                <a:alpha val="52000"/>
              </a:schemeClr>
            </a:solid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1"/>
        <c:spPr>
          <a:solidFill>
            <a:schemeClr val="accent1"/>
          </a:solidFill>
          <a:ln>
            <a:noFill/>
          </a:ln>
          <a:effectLst/>
        </c:spPr>
        <c:marker>
          <c:symbol val="none"/>
        </c:marker>
        <c:dLbl>
          <c:idx val="0"/>
          <c:spPr>
            <a:solidFill>
              <a:schemeClr val="bg1">
                <a:alpha val="52000"/>
              </a:schemeClr>
            </a:solid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2"/>
        <c:spPr>
          <a:solidFill>
            <a:schemeClr val="tx2">
              <a:lumMod val="75000"/>
            </a:schemeClr>
          </a:solidFill>
          <a:ln>
            <a:noFill/>
          </a:ln>
          <a:effectLst/>
        </c:spPr>
      </c:pivotFmt>
      <c:pivotFmt>
        <c:idx val="23"/>
        <c:spPr>
          <a:solidFill>
            <a:schemeClr val="tx2">
              <a:lumMod val="40000"/>
              <a:lumOff val="60000"/>
            </a:schemeClr>
          </a:solidFill>
          <a:ln>
            <a:noFill/>
          </a:ln>
          <a:effectLst/>
        </c:spPr>
      </c:pivotFmt>
      <c:pivotFmt>
        <c:idx val="24"/>
        <c:spPr>
          <a:solidFill>
            <a:schemeClr val="accent3">
              <a:lumMod val="60000"/>
              <a:lumOff val="40000"/>
            </a:schemeClr>
          </a:solidFill>
          <a:ln>
            <a:noFill/>
          </a:ln>
          <a:effectLst/>
        </c:spPr>
      </c:pivotFmt>
      <c:pivotFmt>
        <c:idx val="25"/>
        <c:spPr>
          <a:solidFill>
            <a:schemeClr val="accent3">
              <a:lumMod val="75000"/>
            </a:schemeClr>
          </a:solidFill>
          <a:ln>
            <a:noFill/>
          </a:ln>
          <a:effectLst/>
        </c:spPr>
      </c:pivotFmt>
      <c:pivotFmt>
        <c:idx val="2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7"/>
        <c:spPr>
          <a:solidFill>
            <a:schemeClr val="tx2">
              <a:lumMod val="75000"/>
            </a:schemeClr>
          </a:solidFill>
          <a:ln>
            <a:noFill/>
          </a:ln>
          <a:effectLst/>
        </c:spPr>
      </c:pivotFmt>
      <c:pivotFmt>
        <c:idx val="28"/>
        <c:spPr>
          <a:solidFill>
            <a:schemeClr val="accent3">
              <a:lumMod val="40000"/>
              <a:lumOff val="60000"/>
            </a:schemeClr>
          </a:solidFill>
          <a:ln>
            <a:noFill/>
          </a:ln>
          <a:effectLst/>
        </c:spPr>
      </c:pivotFmt>
    </c:pivotFmts>
    <c:plotArea>
      <c:layout/>
      <c:barChart>
        <c:barDir val="col"/>
        <c:grouping val="clustered"/>
        <c:varyColors val="0"/>
        <c:ser>
          <c:idx val="0"/>
          <c:order val="0"/>
          <c:tx>
            <c:strRef>
              <c:f>'Any concession LGA chart'!$B$3</c:f>
              <c:strCache>
                <c:ptCount val="1"/>
                <c:pt idx="0">
                  <c:v>Total</c:v>
                </c:pt>
              </c:strCache>
            </c:strRef>
          </c:tx>
          <c:spPr>
            <a:solidFill>
              <a:schemeClr val="accent1"/>
            </a:solidFill>
            <a:ln>
              <a:noFill/>
            </a:ln>
            <a:effectLst/>
          </c:spPr>
          <c:invertIfNegative val="0"/>
          <c:dPt>
            <c:idx val="2"/>
            <c:invertIfNegative val="0"/>
            <c:bubble3D val="0"/>
            <c:spPr>
              <a:solidFill>
                <a:schemeClr val="accent3">
                  <a:lumMod val="40000"/>
                  <a:lumOff val="60000"/>
                </a:schemeClr>
              </a:solidFill>
              <a:ln>
                <a:noFill/>
              </a:ln>
              <a:effectLst/>
            </c:spPr>
            <c:extLst>
              <c:ext xmlns:c16="http://schemas.microsoft.com/office/drawing/2014/chart" uri="{C3380CC4-5D6E-409C-BE32-E72D297353CC}">
                <c16:uniqueId val="{0000000B-6855-434F-9884-3B0FB3090C72}"/>
              </c:ext>
            </c:extLst>
          </c:dPt>
          <c:dPt>
            <c:idx val="11"/>
            <c:invertIfNegative val="0"/>
            <c:bubble3D val="0"/>
            <c:spPr>
              <a:solidFill>
                <a:schemeClr val="tx2">
                  <a:lumMod val="75000"/>
                </a:schemeClr>
              </a:solidFill>
              <a:ln>
                <a:noFill/>
              </a:ln>
              <a:effectLst/>
            </c:spPr>
            <c:extLst>
              <c:ext xmlns:c16="http://schemas.microsoft.com/office/drawing/2014/chart" uri="{C3380CC4-5D6E-409C-BE32-E72D297353CC}">
                <c16:uniqueId val="{0000000A-6855-434F-9884-3B0FB3090C72}"/>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'Any concession LGA chart'!$A$4:$A$28</c:f>
              <c:strCache>
                <c:ptCount val="24"/>
                <c:pt idx="0">
                  <c:v>Carrathool</c:v>
                </c:pt>
                <c:pt idx="1">
                  <c:v>Griffith</c:v>
                </c:pt>
                <c:pt idx="2">
                  <c:v>New South Wales</c:v>
                </c:pt>
                <c:pt idx="3">
                  <c:v>Junee</c:v>
                </c:pt>
                <c:pt idx="4">
                  <c:v>Greater Hume Shire</c:v>
                </c:pt>
                <c:pt idx="5">
                  <c:v>Wagga Wagga</c:v>
                </c:pt>
                <c:pt idx="6">
                  <c:v>Murrumbidgee</c:v>
                </c:pt>
                <c:pt idx="7">
                  <c:v>Bland</c:v>
                </c:pt>
                <c:pt idx="8">
                  <c:v>Lockhart</c:v>
                </c:pt>
                <c:pt idx="9">
                  <c:v>Leeton</c:v>
                </c:pt>
                <c:pt idx="10">
                  <c:v>Hay</c:v>
                </c:pt>
                <c:pt idx="11">
                  <c:v>Murrumbidgee LHD</c:v>
                </c:pt>
                <c:pt idx="12">
                  <c:v>Coolamon</c:v>
                </c:pt>
                <c:pt idx="13">
                  <c:v>Snowy Valleys</c:v>
                </c:pt>
                <c:pt idx="14">
                  <c:v>Albury</c:v>
                </c:pt>
                <c:pt idx="15">
                  <c:v>Lake Cargelligo</c:v>
                </c:pt>
                <c:pt idx="16">
                  <c:v>Hilltops</c:v>
                </c:pt>
                <c:pt idx="17">
                  <c:v>Murray River</c:v>
                </c:pt>
                <c:pt idx="18">
                  <c:v>Temora</c:v>
                </c:pt>
                <c:pt idx="19">
                  <c:v>Edward River</c:v>
                </c:pt>
                <c:pt idx="20">
                  <c:v>Narrandera</c:v>
                </c:pt>
                <c:pt idx="21">
                  <c:v>Cootamundra-Gundagai</c:v>
                </c:pt>
                <c:pt idx="22">
                  <c:v>Federation</c:v>
                </c:pt>
                <c:pt idx="23">
                  <c:v>Berrigan</c:v>
                </c:pt>
              </c:strCache>
            </c:strRef>
          </c:cat>
          <c:val>
            <c:numRef>
              <c:f>'Any concession LGA chart'!$B$4:$B$28</c:f>
              <c:numCache>
                <c:formatCode>0.0</c:formatCode>
                <c:ptCount val="24"/>
                <c:pt idx="0">
                  <c:v>18.381053375751151</c:v>
                </c:pt>
                <c:pt idx="1">
                  <c:v>21.37780410157696</c:v>
                </c:pt>
                <c:pt idx="2">
                  <c:v>24.188106825179766</c:v>
                </c:pt>
                <c:pt idx="3">
                  <c:v>24.671307037896366</c:v>
                </c:pt>
                <c:pt idx="4">
                  <c:v>24.673826218159224</c:v>
                </c:pt>
                <c:pt idx="5">
                  <c:v>24.686480237645785</c:v>
                </c:pt>
                <c:pt idx="6">
                  <c:v>25.659001682557488</c:v>
                </c:pt>
                <c:pt idx="7">
                  <c:v>26.847469967236986</c:v>
                </c:pt>
                <c:pt idx="8">
                  <c:v>27.151335311572701</c:v>
                </c:pt>
                <c:pt idx="9">
                  <c:v>27.675921075606773</c:v>
                </c:pt>
                <c:pt idx="10">
                  <c:v>27.875793930839805</c:v>
                </c:pt>
                <c:pt idx="11">
                  <c:v>28.163235660790896</c:v>
                </c:pt>
                <c:pt idx="12">
                  <c:v>28.443449048152296</c:v>
                </c:pt>
                <c:pt idx="13">
                  <c:v>29.191215854311732</c:v>
                </c:pt>
                <c:pt idx="14">
                  <c:v>29.409169519641409</c:v>
                </c:pt>
                <c:pt idx="15">
                  <c:v>29.972308193516859</c:v>
                </c:pt>
                <c:pt idx="16">
                  <c:v>31.628463017828366</c:v>
                </c:pt>
                <c:pt idx="17">
                  <c:v>32.037492317148129</c:v>
                </c:pt>
                <c:pt idx="18">
                  <c:v>32.521681120747168</c:v>
                </c:pt>
                <c:pt idx="19">
                  <c:v>33.345157857396238</c:v>
                </c:pt>
                <c:pt idx="20">
                  <c:v>34.784128648837616</c:v>
                </c:pt>
                <c:pt idx="21">
                  <c:v>35.075412136092595</c:v>
                </c:pt>
                <c:pt idx="22">
                  <c:v>35.397541621285207</c:v>
                </c:pt>
                <c:pt idx="23">
                  <c:v>37.096960591702299</c:v>
                </c:pt>
              </c:numCache>
            </c:numRef>
          </c:val>
          <c:extLst>
            <c:ext xmlns:c16="http://schemas.microsoft.com/office/drawing/2014/chart" uri="{C3380CC4-5D6E-409C-BE32-E72D297353CC}">
              <c16:uniqueId val="{00000000-6855-434F-9884-3B0FB3090C72}"/>
            </c:ext>
          </c:extLst>
        </c:ser>
        <c:dLbls>
          <c:dLblPos val="outEnd"/>
          <c:showLegendKey val="0"/>
          <c:showVal val="1"/>
          <c:showCatName val="0"/>
          <c:showSerName val="0"/>
          <c:showPercent val="0"/>
          <c:showBubbleSize val="0"/>
        </c:dLbls>
        <c:gapWidth val="149"/>
        <c:overlap val="-15"/>
        <c:axId val="1111490704"/>
        <c:axId val="1084225519"/>
      </c:barChart>
      <c:catAx>
        <c:axId val="111149070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84225519"/>
        <c:crosses val="autoZero"/>
        <c:auto val="1"/>
        <c:lblAlgn val="ctr"/>
        <c:lblOffset val="100"/>
        <c:noMultiLvlLbl val="0"/>
      </c:catAx>
      <c:valAx>
        <c:axId val="1084225519"/>
        <c:scaling>
          <c:orientation val="minMax"/>
        </c:scaling>
        <c:delete val="1"/>
        <c:axPos val="l"/>
        <c:numFmt formatCode="0.0" sourceLinked="1"/>
        <c:majorTickMark val="none"/>
        <c:minorTickMark val="none"/>
        <c:tickLblPos val="nextTo"/>
        <c:crossAx val="111149070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 xmlns:c16="http://schemas.microsoft.com/office/drawing/2014/chart" uri="{E28EC0CA-F0BB-4C9C-879D-F8772B89E7AC}">
      <c16:pivotOptions16>
        <c16:showExpandCollapseFieldButtons val="1"/>
      </c16:pivotOptions16>
    </c:ext>
  </c:extLst>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[Concession-Card-Holders-MLHD-by-LGA-dashboard-Final-Apr-2025.xlsx]Card holders!Age&amp;Disab</c:name>
    <c:fmtId val="3"/>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baseline="0"/>
              <a:t>Concession Card Holders % of applicable population - LGA</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pivotFmt>
      <c:pivotFmt>
        <c:idx val="1"/>
        <c:spPr>
          <a:solidFill>
            <a:schemeClr val="accent1"/>
          </a:solidFill>
          <a:ln>
            <a:noFill/>
          </a:ln>
          <a:effectLst/>
        </c:spPr>
      </c:pivotFmt>
      <c:pivotFmt>
        <c:idx val="2"/>
        <c:spPr>
          <a:solidFill>
            <a:schemeClr val="accent1"/>
          </a:solidFill>
          <a:ln>
            <a:noFill/>
          </a:ln>
          <a:effectLst/>
        </c:spPr>
      </c:pivotFmt>
      <c:pivotFmt>
        <c:idx val="3"/>
        <c:spPr>
          <a:solidFill>
            <a:schemeClr val="accent1"/>
          </a:solidFill>
          <a:ln>
            <a:noFill/>
          </a:ln>
          <a:effectLst/>
        </c:spPr>
      </c:pivotFmt>
      <c:pivotFmt>
        <c:idx val="4"/>
        <c:spPr>
          <a:solidFill>
            <a:schemeClr val="accent6"/>
          </a:solid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1"/>
          <c:showVal val="1"/>
          <c:showCatName val="1"/>
          <c:showSerName val="1"/>
          <c:showPercent val="1"/>
          <c:showBubbleSize val="1"/>
          <c:extLst>
            <c:ext xmlns:c15="http://schemas.microsoft.com/office/drawing/2012/chart" uri="{CE6537A1-D6FC-4f65-9D91-7224C49458BB}"/>
          </c:extLst>
        </c:dLbl>
      </c:pivotFmt>
      <c:pivotFmt>
        <c:idx val="5"/>
        <c:spPr>
          <a:solidFill>
            <a:schemeClr val="accent4"/>
          </a:solid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1"/>
          <c:showVal val="1"/>
          <c:showCatName val="1"/>
          <c:showSerName val="1"/>
          <c:showPercent val="1"/>
          <c:showBubbleSize val="1"/>
          <c:extLst>
            <c:ext xmlns:c15="http://schemas.microsoft.com/office/drawing/2012/chart" uri="{CE6537A1-D6FC-4f65-9D91-7224C49458BB}"/>
          </c:extLst>
        </c:dLbl>
      </c:pivotFmt>
      <c:pivotFmt>
        <c:idx val="6"/>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1"/>
          <c:showVal val="1"/>
          <c:showCatName val="1"/>
          <c:showSerName val="1"/>
          <c:showPercent val="1"/>
          <c:showBubbleSize val="1"/>
          <c:extLst>
            <c:ext xmlns:c15="http://schemas.microsoft.com/office/drawing/2012/chart" uri="{CE6537A1-D6FC-4f65-9D91-7224C49458BB}"/>
          </c:extLst>
        </c:dLbl>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pivotFmt>
      <c:pivotFmt>
        <c:idx val="10"/>
        <c:spPr>
          <a:solidFill>
            <a:schemeClr val="accent6"/>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pivotFmt>
      <c:pivotFmt>
        <c:idx val="12"/>
        <c:spPr>
          <a:solidFill>
            <a:schemeClr val="accent1"/>
          </a:solidFill>
          <a:ln>
            <a:noFill/>
          </a:ln>
          <a:effectLst/>
        </c:spPr>
      </c:pivotFmt>
    </c:pivotFmts>
    <c:plotArea>
      <c:layout/>
      <c:barChart>
        <c:barDir val="col"/>
        <c:grouping val="clustered"/>
        <c:varyColors val="0"/>
        <c:ser>
          <c:idx val="0"/>
          <c:order val="0"/>
          <c:tx>
            <c:strRef>
              <c:f>'Card holders'!$A$3</c:f>
              <c:strCache>
                <c:ptCount val="1"/>
                <c:pt idx="0">
                  <c:v>Health Care Card holders %</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'Card holders'!$A$4</c:f>
              <c:strCache>
                <c:ptCount val="1"/>
                <c:pt idx="0">
                  <c:v>Total</c:v>
                </c:pt>
              </c:strCache>
            </c:strRef>
          </c:cat>
          <c:val>
            <c:numRef>
              <c:f>'Card holders'!$A$4</c:f>
              <c:numCache>
                <c:formatCode>0.0</c:formatCode>
                <c:ptCount val="1"/>
                <c:pt idx="0">
                  <c:v>6.438896189224705</c:v>
                </c:pt>
              </c:numCache>
            </c:numRef>
          </c:val>
          <c:extLst>
            <c:ext xmlns:c16="http://schemas.microsoft.com/office/drawing/2014/chart" uri="{C3380CC4-5D6E-409C-BE32-E72D297353CC}">
              <c16:uniqueId val="{00000000-260F-4F2F-B621-D2B9CBBE2953}"/>
            </c:ext>
          </c:extLst>
        </c:ser>
        <c:ser>
          <c:idx val="1"/>
          <c:order val="1"/>
          <c:tx>
            <c:strRef>
              <c:f>'Card holders'!$B$3</c:f>
              <c:strCache>
                <c:ptCount val="1"/>
                <c:pt idx="0">
                  <c:v>Seniors Health Card holders %</c:v>
                </c:pt>
              </c:strCache>
            </c:strRef>
          </c:tx>
          <c:spPr>
            <a:solidFill>
              <a:schemeClr val="accent6"/>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'Card holders'!$A$4</c:f>
              <c:strCache>
                <c:ptCount val="1"/>
                <c:pt idx="0">
                  <c:v>Total</c:v>
                </c:pt>
              </c:strCache>
            </c:strRef>
          </c:cat>
          <c:val>
            <c:numRef>
              <c:f>'Card holders'!$B$4</c:f>
              <c:numCache>
                <c:formatCode>0.0</c:formatCode>
                <c:ptCount val="1"/>
                <c:pt idx="0">
                  <c:v>11.857168817008905</c:v>
                </c:pt>
              </c:numCache>
            </c:numRef>
          </c:val>
          <c:extLst>
            <c:ext xmlns:c16="http://schemas.microsoft.com/office/drawing/2014/chart" uri="{C3380CC4-5D6E-409C-BE32-E72D297353CC}">
              <c16:uniqueId val="{00000001-260F-4F2F-B621-D2B9CBBE2953}"/>
            </c:ext>
          </c:extLst>
        </c:ser>
        <c:ser>
          <c:idx val="2"/>
          <c:order val="2"/>
          <c:tx>
            <c:strRef>
              <c:f>'Card holders'!$C$3</c:f>
              <c:strCache>
                <c:ptCount val="1"/>
                <c:pt idx="0">
                  <c:v>Pensioner Concession Card holders %</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'Card holders'!$A$4</c:f>
              <c:strCache>
                <c:ptCount val="1"/>
                <c:pt idx="0">
                  <c:v>Total</c:v>
                </c:pt>
              </c:strCache>
            </c:strRef>
          </c:cat>
          <c:val>
            <c:numRef>
              <c:f>'Card holders'!$C$4</c:f>
              <c:numCache>
                <c:formatCode>0.0</c:formatCode>
                <c:ptCount val="1"/>
                <c:pt idx="0">
                  <c:v>27.070028988034263</c:v>
                </c:pt>
              </c:numCache>
            </c:numRef>
          </c:val>
          <c:extLst>
            <c:ext xmlns:c16="http://schemas.microsoft.com/office/drawing/2014/chart" uri="{C3380CC4-5D6E-409C-BE32-E72D297353CC}">
              <c16:uniqueId val="{00000002-260F-4F2F-B621-D2B9CBBE2953}"/>
            </c:ext>
          </c:extLst>
        </c:ser>
        <c:dLbls>
          <c:dLblPos val="outEnd"/>
          <c:showLegendKey val="0"/>
          <c:showVal val="1"/>
          <c:showCatName val="0"/>
          <c:showSerName val="0"/>
          <c:showPercent val="0"/>
          <c:showBubbleSize val="0"/>
        </c:dLbls>
        <c:gapWidth val="219"/>
        <c:overlap val="-27"/>
        <c:axId val="1566312680"/>
        <c:axId val="1566311504"/>
      </c:barChart>
      <c:catAx>
        <c:axId val="1566312680"/>
        <c:scaling>
          <c:orientation val="minMax"/>
        </c:scaling>
        <c:delete val="1"/>
        <c:axPos val="b"/>
        <c:numFmt formatCode="General" sourceLinked="1"/>
        <c:majorTickMark val="none"/>
        <c:minorTickMark val="none"/>
        <c:tickLblPos val="nextTo"/>
        <c:crossAx val="1566311504"/>
        <c:crosses val="autoZero"/>
        <c:auto val="1"/>
        <c:lblAlgn val="ctr"/>
        <c:lblOffset val="100"/>
        <c:noMultiLvlLbl val="0"/>
      </c:catAx>
      <c:valAx>
        <c:axId val="1566311504"/>
        <c:scaling>
          <c:orientation val="minMax"/>
        </c:scaling>
        <c:delete val="1"/>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 of </a:t>
                </a:r>
                <a:r>
                  <a:rPr lang="en-US" sz="1000" b="0" i="0" u="none" strike="noStrike" baseline="0">
                    <a:effectLst/>
                  </a:rPr>
                  <a:t>applicable </a:t>
                </a:r>
                <a:r>
                  <a:rPr lang="en-AU"/>
                  <a:t>population</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none"/>
        <c:minorTickMark val="none"/>
        <c:tickLblPos val="nextTo"/>
        <c:crossAx val="1566312680"/>
        <c:crosses val="autoZero"/>
        <c:crossBetween val="between"/>
      </c:valAx>
      <c:spPr>
        <a:noFill/>
        <a:ln>
          <a:noFill/>
        </a:ln>
        <a:effectLst/>
      </c:spPr>
    </c:plotArea>
    <c:legend>
      <c:legendPos val="b"/>
      <c:layout>
        <c:manualLayout>
          <c:xMode val="edge"/>
          <c:yMode val="edge"/>
          <c:x val="0.13893942435665796"/>
          <c:y val="0.92118822356507779"/>
          <c:w val="0.85809848839716563"/>
          <c:h val="5.8139941809599388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sVisible val="1"/>
      </c14:pivotOptions>
    </c:ext>
  </c:extLst>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[Concession-Card-Holders-MLHD-by-LGA-dashboard-Final-Apr-2025.xlsx]MLHD disab!PivotTable2</c:name>
    <c:fmtId val="2"/>
  </c:pivotSource>
  <c:chart>
    <c:title>
      <c:tx>
        <c:rich>
          <a:bodyPr rot="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400" b="0" i="0" u="none" strike="noStrike" kern="1200" spc="0" baseline="0">
                <a:solidFill>
                  <a:sysClr val="windowText" lastClr="000000">
                    <a:lumMod val="65000"/>
                    <a:lumOff val="35000"/>
                  </a:sysClr>
                </a:solidFill>
                <a:latin typeface="+mn-lt"/>
                <a:ea typeface="+mn-ea"/>
                <a:cs typeface="+mn-cs"/>
              </a:defRPr>
            </a:pPr>
            <a:r>
              <a:rPr lang="en-AU" sz="1400" b="0" i="0" baseline="0">
                <a:effectLst/>
              </a:rPr>
              <a:t>Concession Card Holders % of applicable population - MLHD and NSW</a:t>
            </a:r>
            <a:endParaRPr lang="en-AU" sz="1400">
              <a:effectLst/>
            </a:endParaRPr>
          </a:p>
        </c:rich>
      </c:tx>
      <c:overlay val="0"/>
      <c:spPr>
        <a:noFill/>
        <a:ln>
          <a:noFill/>
        </a:ln>
        <a:effectLst/>
      </c:spPr>
      <c:txPr>
        <a:bodyPr rot="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400" b="0" i="0" u="none" strike="noStrike" kern="1200" spc="0" baseline="0">
              <a:solidFill>
                <a:sysClr val="windowText" lastClr="000000">
                  <a:lumMod val="65000"/>
                  <a:lumOff val="35000"/>
                </a:sysClr>
              </a:solidFill>
              <a:latin typeface="+mn-lt"/>
              <a:ea typeface="+mn-ea"/>
              <a:cs typeface="+mn-cs"/>
            </a:defRPr>
          </a:pPr>
          <a:endParaRPr lang="en-AU"/>
        </a:p>
      </c:txPr>
    </c:title>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6"/>
          </a:solidFill>
          <a:ln>
            <a:noFill/>
          </a:ln>
          <a:effectLst/>
        </c:spPr>
      </c:pivotFmt>
      <c:pivotFmt>
        <c:idx val="5"/>
        <c:spPr>
          <a:solidFill>
            <a:schemeClr val="accent1"/>
          </a:solidFill>
          <a:ln>
            <a:noFill/>
          </a:ln>
          <a:effectLst/>
        </c:spPr>
        <c:marker>
          <c:symbol val="none"/>
        </c:marker>
      </c:pivotFmt>
      <c:pivotFmt>
        <c:idx val="6"/>
        <c:spPr>
          <a:solidFill>
            <a:schemeClr val="accent1"/>
          </a:solidFill>
          <a:ln>
            <a:noFill/>
          </a:ln>
          <a:effectLst/>
        </c:spPr>
        <c:marker>
          <c:symbol val="none"/>
        </c:marker>
      </c:pivotFmt>
      <c:pivotFmt>
        <c:idx val="7"/>
        <c:spPr>
          <a:solidFill>
            <a:schemeClr val="accent6"/>
          </a:solidFill>
          <a:ln>
            <a:noFill/>
          </a:ln>
          <a:effectLst/>
        </c:spPr>
      </c:pivotFmt>
      <c:pivotFmt>
        <c:idx val="8"/>
        <c:spPr>
          <a:solidFill>
            <a:schemeClr val="accent3">
              <a:lumMod val="75000"/>
            </a:schemeClr>
          </a:solidFill>
          <a:ln>
            <a:noFill/>
          </a:ln>
          <a:effectLst/>
        </c:spPr>
      </c:pivotFmt>
      <c:pivotFmt>
        <c:idx val="9"/>
        <c:spPr>
          <a:solidFill>
            <a:schemeClr val="accent3">
              <a:lumMod val="75000"/>
            </a:schemeClr>
          </a:solidFill>
          <a:ln>
            <a:noFill/>
          </a:ln>
          <a:effectLst/>
        </c:spPr>
      </c:pivotFmt>
      <c:pivotFmt>
        <c:idx val="10"/>
        <c:spPr>
          <a:solidFill>
            <a:schemeClr val="accent1"/>
          </a:solidFill>
          <a:ln>
            <a:noFill/>
          </a:ln>
          <a:effectLst/>
        </c:spPr>
        <c:marker>
          <c:symbol val="none"/>
        </c:marker>
      </c:pivotFmt>
      <c:pivotFmt>
        <c:idx val="11"/>
        <c:spPr>
          <a:solidFill>
            <a:schemeClr val="accent6"/>
          </a:solidFill>
          <a:ln>
            <a:noFill/>
          </a:ln>
          <a:effectLst/>
        </c:spPr>
      </c:pivotFmt>
      <c:pivotFmt>
        <c:idx val="12"/>
        <c:spPr>
          <a:solidFill>
            <a:schemeClr val="accent3">
              <a:lumMod val="75000"/>
            </a:schemeClr>
          </a:solidFill>
          <a:ln>
            <a:noFill/>
          </a:ln>
          <a:effectLst/>
        </c:spPr>
      </c:pivotFmt>
      <c:pivotFmt>
        <c:idx val="13"/>
        <c:spPr>
          <a:solidFill>
            <a:schemeClr val="accent6"/>
          </a:solidFill>
          <a:ln>
            <a:noFill/>
          </a:ln>
          <a:effectLst/>
        </c:spPr>
      </c:pivotFmt>
      <c:pivotFmt>
        <c:idx val="14"/>
        <c:spPr>
          <a:solidFill>
            <a:schemeClr val="accent3">
              <a:lumMod val="75000"/>
            </a:schemeClr>
          </a:solidFill>
          <a:ln>
            <a:noFill/>
          </a:ln>
          <a:effectLst/>
        </c:spPr>
      </c:pivotFmt>
      <c:pivotFmt>
        <c:idx val="1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6"/>
        <c:spPr>
          <a:solidFill>
            <a:schemeClr val="accent6"/>
          </a:solidFill>
          <a:ln>
            <a:noFill/>
          </a:ln>
          <a:effectLst/>
        </c:spPr>
      </c:pivotFmt>
      <c:pivotFmt>
        <c:idx val="17"/>
        <c:spPr>
          <a:solidFill>
            <a:schemeClr val="accent3">
              <a:lumMod val="75000"/>
            </a:schemeClr>
          </a:solidFill>
          <a:ln>
            <a:noFill/>
          </a:ln>
          <a:effectLst/>
        </c:spPr>
      </c:pivotFmt>
      <c:pivotFmt>
        <c:idx val="18"/>
        <c:spPr>
          <a:solidFill>
            <a:schemeClr val="accent6"/>
          </a:solidFill>
          <a:ln>
            <a:noFill/>
          </a:ln>
          <a:effectLst/>
        </c:spPr>
      </c:pivotFmt>
      <c:pivotFmt>
        <c:idx val="19"/>
        <c:spPr>
          <a:solidFill>
            <a:schemeClr val="accent3">
              <a:lumMod val="75000"/>
            </a:schemeClr>
          </a:solidFill>
          <a:ln>
            <a:noFill/>
          </a:ln>
          <a:effectLst/>
        </c:spPr>
      </c:pivotFmt>
      <c:pivotFmt>
        <c:idx val="20"/>
        <c:spPr>
          <a:solidFill>
            <a:schemeClr val="accent1"/>
          </a:solidFill>
          <a:ln>
            <a:noFill/>
          </a:ln>
          <a:effectLst/>
        </c:spPr>
        <c:marker>
          <c:symbol val="none"/>
        </c:marker>
      </c:pivotFmt>
      <c:pivotFmt>
        <c:idx val="21"/>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2"/>
        <c:spPr>
          <a:solidFill>
            <a:schemeClr val="accent3"/>
          </a:solidFill>
          <a:ln>
            <a:noFill/>
          </a:ln>
          <a:effectLst/>
        </c:spPr>
      </c:pivotFmt>
      <c:pivotFmt>
        <c:idx val="23"/>
        <c:spPr>
          <a:solidFill>
            <a:schemeClr val="accent6"/>
          </a:solidFill>
          <a:ln>
            <a:noFill/>
          </a:ln>
          <a:effectLst/>
        </c:spPr>
      </c:pivotFmt>
      <c:pivotFmt>
        <c:idx val="24"/>
        <c:spPr>
          <a:solidFill>
            <a:schemeClr val="accent3"/>
          </a:solidFill>
          <a:ln>
            <a:noFill/>
          </a:ln>
          <a:effectLst/>
        </c:spPr>
      </c:pivotFmt>
      <c:pivotFmt>
        <c:idx val="25"/>
        <c:spPr>
          <a:solidFill>
            <a:schemeClr val="accent6"/>
          </a:solidFill>
          <a:ln>
            <a:noFill/>
          </a:ln>
          <a:effectLst/>
        </c:spPr>
      </c:pivotFmt>
    </c:pivotFmts>
    <c:plotArea>
      <c:layout/>
      <c:barChart>
        <c:barDir val="col"/>
        <c:grouping val="clustered"/>
        <c:varyColors val="0"/>
        <c:ser>
          <c:idx val="0"/>
          <c:order val="0"/>
          <c:tx>
            <c:strRef>
              <c:f>'MLHD disab'!$B$3</c:f>
              <c:strCache>
                <c:ptCount val="1"/>
                <c:pt idx="0">
                  <c:v>Total</c:v>
                </c:pt>
              </c:strCache>
            </c:strRef>
          </c:tx>
          <c:spPr>
            <a:solidFill>
              <a:schemeClr val="accent1"/>
            </a:solidFill>
            <a:ln>
              <a:noFill/>
            </a:ln>
            <a:effectLst/>
          </c:spPr>
          <c:invertIfNegative val="0"/>
          <c:dPt>
            <c:idx val="0"/>
            <c:invertIfNegative val="0"/>
            <c:bubble3D val="0"/>
            <c:extLst>
              <c:ext xmlns:c16="http://schemas.microsoft.com/office/drawing/2014/chart" uri="{C3380CC4-5D6E-409C-BE32-E72D297353CC}">
                <c16:uniqueId val="{00000000-3070-49F4-80F3-BC969E66A96F}"/>
              </c:ext>
            </c:extLst>
          </c:dPt>
          <c:dPt>
            <c:idx val="1"/>
            <c:invertIfNegative val="0"/>
            <c:bubble3D val="0"/>
            <c:spPr>
              <a:solidFill>
                <a:schemeClr val="accent6"/>
              </a:solidFill>
              <a:ln>
                <a:noFill/>
              </a:ln>
              <a:effectLst/>
            </c:spPr>
            <c:extLst>
              <c:ext xmlns:c16="http://schemas.microsoft.com/office/drawing/2014/chart" uri="{C3380CC4-5D6E-409C-BE32-E72D297353CC}">
                <c16:uniqueId val="{00000002-3070-49F4-80F3-BC969E66A96F}"/>
              </c:ext>
            </c:extLst>
          </c:dPt>
          <c:dPt>
            <c:idx val="2"/>
            <c:invertIfNegative val="0"/>
            <c:bubble3D val="0"/>
            <c:spPr>
              <a:solidFill>
                <a:schemeClr val="accent3"/>
              </a:solidFill>
              <a:ln>
                <a:noFill/>
              </a:ln>
              <a:effectLst/>
            </c:spPr>
            <c:extLst>
              <c:ext xmlns:c16="http://schemas.microsoft.com/office/drawing/2014/chart" uri="{C3380CC4-5D6E-409C-BE32-E72D297353CC}">
                <c16:uniqueId val="{00000004-3070-49F4-80F3-BC969E66A96F}"/>
              </c:ext>
            </c:extLst>
          </c:dPt>
          <c:dPt>
            <c:idx val="3"/>
            <c:invertIfNegative val="0"/>
            <c:bubble3D val="0"/>
            <c:extLst>
              <c:ext xmlns:c16="http://schemas.microsoft.com/office/drawing/2014/chart" uri="{C3380CC4-5D6E-409C-BE32-E72D297353CC}">
                <c16:uniqueId val="{00000005-3070-49F4-80F3-BC969E66A96F}"/>
              </c:ext>
            </c:extLst>
          </c:dPt>
          <c:dPt>
            <c:idx val="4"/>
            <c:invertIfNegative val="0"/>
            <c:bubble3D val="0"/>
            <c:spPr>
              <a:solidFill>
                <a:schemeClr val="accent6"/>
              </a:solidFill>
              <a:ln>
                <a:noFill/>
              </a:ln>
              <a:effectLst/>
            </c:spPr>
            <c:extLst>
              <c:ext xmlns:c16="http://schemas.microsoft.com/office/drawing/2014/chart" uri="{C3380CC4-5D6E-409C-BE32-E72D297353CC}">
                <c16:uniqueId val="{00000007-3070-49F4-80F3-BC969E66A96F}"/>
              </c:ext>
            </c:extLst>
          </c:dPt>
          <c:dPt>
            <c:idx val="5"/>
            <c:invertIfNegative val="0"/>
            <c:bubble3D val="0"/>
            <c:spPr>
              <a:solidFill>
                <a:schemeClr val="accent3"/>
              </a:solidFill>
              <a:ln>
                <a:noFill/>
              </a:ln>
              <a:effectLst/>
            </c:spPr>
            <c:extLst>
              <c:ext xmlns:c16="http://schemas.microsoft.com/office/drawing/2014/chart" uri="{C3380CC4-5D6E-409C-BE32-E72D297353CC}">
                <c16:uniqueId val="{00000009-3070-49F4-80F3-BC969E66A96F}"/>
              </c:ext>
            </c:extLst>
          </c:dPt>
          <c:dLbls>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multiLvlStrRef>
              <c:f>'MLHD disab'!$A$4:$A$14</c:f>
              <c:multiLvlStrCache>
                <c:ptCount val="6"/>
                <c:lvl>
                  <c:pt idx="0">
                    <c:v>Health Care Card holders %</c:v>
                  </c:pt>
                  <c:pt idx="1">
                    <c:v>Seniors Health Card holders %</c:v>
                  </c:pt>
                  <c:pt idx="2">
                    <c:v>Pensioner Concession Card holders %</c:v>
                  </c:pt>
                  <c:pt idx="3">
                    <c:v>Health Care Card holders %</c:v>
                  </c:pt>
                  <c:pt idx="4">
                    <c:v>Seniors Health Card holders %</c:v>
                  </c:pt>
                  <c:pt idx="5">
                    <c:v>Pensioner Concession Card holders %</c:v>
                  </c:pt>
                </c:lvl>
                <c:lvl>
                  <c:pt idx="0">
                    <c:v>Murrumbidgee</c:v>
                  </c:pt>
                  <c:pt idx="3">
                    <c:v>New South Wales</c:v>
                  </c:pt>
                </c:lvl>
              </c:multiLvlStrCache>
            </c:multiLvlStrRef>
          </c:cat>
          <c:val>
            <c:numRef>
              <c:f>'MLHD disab'!$B$4:$B$14</c:f>
              <c:numCache>
                <c:formatCode>General</c:formatCode>
                <c:ptCount val="6"/>
                <c:pt idx="0">
                  <c:v>5.8296565586646656</c:v>
                </c:pt>
                <c:pt idx="1">
                  <c:v>10.845539598713065</c:v>
                </c:pt>
                <c:pt idx="2">
                  <c:v>26.279028068820914</c:v>
                </c:pt>
                <c:pt idx="3">
                  <c:v>6.6778152042408561</c:v>
                </c:pt>
                <c:pt idx="4">
                  <c:v>11.997788413165397</c:v>
                </c:pt>
                <c:pt idx="5">
                  <c:v>20.455855753758922</c:v>
                </c:pt>
              </c:numCache>
            </c:numRef>
          </c:val>
          <c:extLst>
            <c:ext xmlns:c16="http://schemas.microsoft.com/office/drawing/2014/chart" uri="{C3380CC4-5D6E-409C-BE32-E72D297353CC}">
              <c16:uniqueId val="{0000000A-3070-49F4-80F3-BC969E66A96F}"/>
            </c:ext>
          </c:extLst>
        </c:ser>
        <c:dLbls>
          <c:showLegendKey val="0"/>
          <c:showVal val="0"/>
          <c:showCatName val="0"/>
          <c:showSerName val="0"/>
          <c:showPercent val="0"/>
          <c:showBubbleSize val="0"/>
        </c:dLbls>
        <c:gapWidth val="96"/>
        <c:overlap val="-30"/>
        <c:axId val="1566313072"/>
        <c:axId val="1566310328"/>
      </c:barChart>
      <c:catAx>
        <c:axId val="156631307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566310328"/>
        <c:crosses val="autoZero"/>
        <c:auto val="1"/>
        <c:lblAlgn val="ctr"/>
        <c:lblOffset val="100"/>
        <c:noMultiLvlLbl val="0"/>
      </c:catAx>
      <c:valAx>
        <c:axId val="1566310328"/>
        <c:scaling>
          <c:orientation val="minMax"/>
        </c:scaling>
        <c:delete val="1"/>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 of applicable population</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crossAx val="1566313072"/>
        <c:crosses val="autoZero"/>
        <c:crossBetween val="between"/>
      </c:valAx>
      <c:spPr>
        <a:noFill/>
        <a:ln>
          <a:noFill/>
        </a:ln>
        <a:effectLst/>
      </c:spPr>
    </c:plotArea>
    <c:plotVisOnly val="1"/>
    <c:dispBlanksAs val="gap"/>
    <c:showDLblsOverMax val="0"/>
  </c:chart>
  <c:spPr>
    <a:solidFill>
      <a:srgbClr val="F8F8F8"/>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Lst>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[Concession-Card-Holders-MLHD-by-LGA-dashboard-Final-Apr-2025.xlsx]% of total population!familyinc</c:name>
    <c:fmtId val="29"/>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baseline="0"/>
              <a:t>Concession Card holders % of total population - LGA</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1"/>
          </a:solidFill>
          <a:ln>
            <a:noFill/>
          </a:ln>
          <a:effectLst/>
        </c:spPr>
        <c:marker>
          <c:symbol val="none"/>
        </c:marker>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2"/>
        <c:spPr>
          <a:solidFill>
            <a:schemeClr val="accent6"/>
          </a:solidFill>
          <a:ln>
            <a:noFill/>
          </a:ln>
          <a:effectLst/>
        </c:spPr>
      </c:pivotFmt>
      <c:pivotFmt>
        <c:idx val="13"/>
        <c:spPr>
          <a:solidFill>
            <a:schemeClr val="accent4"/>
          </a:solidFill>
          <a:ln>
            <a:noFill/>
          </a:ln>
          <a:effectLst/>
        </c:spPr>
      </c:pivotFmt>
      <c:pivotFmt>
        <c:idx val="14"/>
        <c:spPr>
          <a:solidFill>
            <a:schemeClr val="accent1"/>
          </a:solidFill>
          <a:ln>
            <a:noFill/>
          </a:ln>
          <a:effectLst/>
        </c:spPr>
        <c:marker>
          <c:symbol val="none"/>
        </c:marker>
      </c:pivotFmt>
      <c:pivotFmt>
        <c:idx val="15"/>
        <c:spPr>
          <a:solidFill>
            <a:schemeClr val="accent1"/>
          </a:solidFill>
          <a:ln>
            <a:noFill/>
          </a:ln>
          <a:effectLst/>
        </c:spPr>
        <c:marker>
          <c:symbol val="none"/>
        </c:marker>
      </c:pivotFmt>
      <c:pivotFmt>
        <c:idx val="16"/>
        <c:spPr>
          <a:solidFill>
            <a:schemeClr val="accent1"/>
          </a:solidFill>
          <a:ln>
            <a:noFill/>
          </a:ln>
          <a:effectLst/>
        </c:spPr>
        <c:marker>
          <c:symbol val="none"/>
        </c:marker>
      </c:pivotFmt>
      <c:pivotFmt>
        <c:idx val="1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8"/>
        <c:spPr>
          <a:solidFill>
            <a:schemeClr val="accent1"/>
          </a:solidFill>
          <a:ln>
            <a:noFill/>
          </a:ln>
          <a:effectLst/>
        </c:spPr>
        <c:marker>
          <c:symbol val="none"/>
        </c:marker>
      </c:pivotFmt>
      <c:pivotFmt>
        <c:idx val="1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9"/>
        <c:spPr>
          <a:solidFill>
            <a:schemeClr val="accent1"/>
          </a:solidFill>
          <a:ln>
            <a:noFill/>
          </a:ln>
          <a:effectLst/>
        </c:spPr>
        <c:marker>
          <c:symbol val="none"/>
        </c:marker>
      </c:pivotFmt>
      <c:pivotFmt>
        <c:idx val="3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9"/>
        <c:spPr>
          <a:solidFill>
            <a:schemeClr val="accent6"/>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40"/>
        <c:spPr>
          <a:solidFill>
            <a:schemeClr val="accent6"/>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4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 of total population'!$A$4</c:f>
              <c:strCache>
                <c:ptCount val="1"/>
                <c:pt idx="0">
                  <c:v>Health Care Card Holders %</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 of total population'!$A$5</c:f>
              <c:strCache>
                <c:ptCount val="1"/>
                <c:pt idx="0">
                  <c:v>Total</c:v>
                </c:pt>
              </c:strCache>
            </c:strRef>
          </c:cat>
          <c:val>
            <c:numRef>
              <c:f>'% of total population'!$A$5</c:f>
              <c:numCache>
                <c:formatCode>0.0</c:formatCode>
                <c:ptCount val="1"/>
                <c:pt idx="0">
                  <c:v>5.1882963328980338</c:v>
                </c:pt>
              </c:numCache>
            </c:numRef>
          </c:val>
          <c:extLst>
            <c:ext xmlns:c16="http://schemas.microsoft.com/office/drawing/2014/chart" uri="{C3380CC4-5D6E-409C-BE32-E72D297353CC}">
              <c16:uniqueId val="{00000000-B11B-46DE-82BD-0E7FA27B5A48}"/>
            </c:ext>
          </c:extLst>
        </c:ser>
        <c:ser>
          <c:idx val="1"/>
          <c:order val="1"/>
          <c:tx>
            <c:strRef>
              <c:f>'% of total population'!$B$4</c:f>
              <c:strCache>
                <c:ptCount val="1"/>
                <c:pt idx="0">
                  <c:v>Senior Health Card holders %</c:v>
                </c:pt>
              </c:strCache>
            </c:strRef>
          </c:tx>
          <c:spPr>
            <a:solidFill>
              <a:schemeClr val="accent6"/>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 of total population'!$A$5</c:f>
              <c:strCache>
                <c:ptCount val="1"/>
                <c:pt idx="0">
                  <c:v>Total</c:v>
                </c:pt>
              </c:strCache>
            </c:strRef>
          </c:cat>
          <c:val>
            <c:numRef>
              <c:f>'% of total population'!$B$5</c:f>
              <c:numCache>
                <c:formatCode>0.0</c:formatCode>
                <c:ptCount val="1"/>
                <c:pt idx="0">
                  <c:v>2.3029682702149437</c:v>
                </c:pt>
              </c:numCache>
            </c:numRef>
          </c:val>
          <c:extLst>
            <c:ext xmlns:c16="http://schemas.microsoft.com/office/drawing/2014/chart" uri="{C3380CC4-5D6E-409C-BE32-E72D297353CC}">
              <c16:uniqueId val="{00000001-B11B-46DE-82BD-0E7FA27B5A48}"/>
            </c:ext>
          </c:extLst>
        </c:ser>
        <c:ser>
          <c:idx val="2"/>
          <c:order val="2"/>
          <c:tx>
            <c:strRef>
              <c:f>'% of total population'!$C$4</c:f>
              <c:strCache>
                <c:ptCount val="1"/>
                <c:pt idx="0">
                  <c:v>Pensioner Concession Card holders %</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 of total population'!$A$5</c:f>
              <c:strCache>
                <c:ptCount val="1"/>
                <c:pt idx="0">
                  <c:v>Total</c:v>
                </c:pt>
              </c:strCache>
            </c:strRef>
          </c:cat>
          <c:val>
            <c:numRef>
              <c:f>'% of total population'!$C$5</c:f>
              <c:numCache>
                <c:formatCode>0.0</c:formatCode>
                <c:ptCount val="1"/>
                <c:pt idx="0">
                  <c:v>21.917904916528428</c:v>
                </c:pt>
              </c:numCache>
            </c:numRef>
          </c:val>
          <c:extLst>
            <c:ext xmlns:c16="http://schemas.microsoft.com/office/drawing/2014/chart" uri="{C3380CC4-5D6E-409C-BE32-E72D297353CC}">
              <c16:uniqueId val="{00000002-B11B-46DE-82BD-0E7FA27B5A48}"/>
            </c:ext>
          </c:extLst>
        </c:ser>
        <c:dLbls>
          <c:dLblPos val="outEnd"/>
          <c:showLegendKey val="0"/>
          <c:showVal val="1"/>
          <c:showCatName val="0"/>
          <c:showSerName val="0"/>
          <c:showPercent val="0"/>
          <c:showBubbleSize val="0"/>
        </c:dLbls>
        <c:gapWidth val="219"/>
        <c:overlap val="-27"/>
        <c:axId val="937720600"/>
        <c:axId val="937721384"/>
      </c:barChart>
      <c:catAx>
        <c:axId val="937720600"/>
        <c:scaling>
          <c:orientation val="minMax"/>
        </c:scaling>
        <c:delete val="1"/>
        <c:axPos val="b"/>
        <c:numFmt formatCode="General" sourceLinked="1"/>
        <c:majorTickMark val="none"/>
        <c:minorTickMark val="none"/>
        <c:tickLblPos val="nextTo"/>
        <c:crossAx val="937721384"/>
        <c:crosses val="autoZero"/>
        <c:auto val="1"/>
        <c:lblAlgn val="ctr"/>
        <c:lblOffset val="100"/>
        <c:noMultiLvlLbl val="0"/>
      </c:catAx>
      <c:valAx>
        <c:axId val="937721384"/>
        <c:scaling>
          <c:orientation val="minMax"/>
        </c:scaling>
        <c:delete val="1"/>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 of total</a:t>
                </a:r>
                <a:r>
                  <a:rPr lang="en-AU" baseline="0"/>
                  <a:t> </a:t>
                </a:r>
                <a:r>
                  <a:rPr lang="en-AU"/>
                  <a:t>population</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none"/>
        <c:minorTickMark val="none"/>
        <c:tickLblPos val="nextTo"/>
        <c:crossAx val="937720600"/>
        <c:crosses val="autoZero"/>
        <c:crossBetween val="between"/>
      </c:valAx>
      <c:spPr>
        <a:noFill/>
        <a:ln>
          <a:noFill/>
        </a:ln>
        <a:effectLst/>
      </c:spPr>
    </c:plotArea>
    <c:legend>
      <c:legendPos val="b"/>
      <c:layout>
        <c:manualLayout>
          <c:xMode val="edge"/>
          <c:yMode val="edge"/>
          <c:x val="0.14848480419804219"/>
          <c:y val="0.92672779400627503"/>
          <c:w val="0.84896807177043909"/>
          <c:h val="5.796656929568323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Lst>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[Concession-Card-Holders-MLHD-by-LGA-dashboard-Final-Apr-2025.xlsx]MLHD % of pop!PivotTable2</c:name>
    <c:fmtId val="25"/>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sz="1400"/>
              <a:t>Concession card</a:t>
            </a:r>
            <a:r>
              <a:rPr lang="en-US" sz="1400" baseline="0"/>
              <a:t> holders </a:t>
            </a:r>
            <a:r>
              <a:rPr lang="en-US" sz="1400"/>
              <a:t>as a % of total population - MLHD and </a:t>
            </a:r>
            <a:r>
              <a:rPr lang="en-US" sz="1400" baseline="0"/>
              <a:t> NSW</a:t>
            </a:r>
            <a:endParaRPr lang="en-US" sz="1400"/>
          </a:p>
        </c:rich>
      </c:tx>
      <c:layout>
        <c:manualLayout>
          <c:xMode val="edge"/>
          <c:yMode val="edge"/>
          <c:x val="0.12767072225204271"/>
          <c:y val="1.9323676397904419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6"/>
          </a:solidFill>
          <a:ln>
            <a:noFill/>
          </a:ln>
          <a:effectLst/>
        </c:spPr>
      </c:pivotFmt>
      <c:pivotFmt>
        <c:idx val="5"/>
        <c:spPr>
          <a:solidFill>
            <a:schemeClr val="accent1"/>
          </a:solidFill>
          <a:ln>
            <a:noFill/>
          </a:ln>
          <a:effectLst/>
        </c:spPr>
        <c:marker>
          <c:symbol val="none"/>
        </c:marker>
      </c:pivotFmt>
      <c:pivotFmt>
        <c:idx val="6"/>
        <c:spPr>
          <a:solidFill>
            <a:schemeClr val="accent1"/>
          </a:solidFill>
          <a:ln>
            <a:noFill/>
          </a:ln>
          <a:effectLst/>
        </c:spPr>
        <c:marker>
          <c:symbol val="none"/>
        </c:marker>
      </c:pivotFmt>
      <c:pivotFmt>
        <c:idx val="7"/>
        <c:spPr>
          <a:solidFill>
            <a:schemeClr val="accent6"/>
          </a:solidFill>
          <a:ln>
            <a:noFill/>
          </a:ln>
          <a:effectLst/>
        </c:spPr>
      </c:pivotFmt>
      <c:pivotFmt>
        <c:idx val="8"/>
        <c:spPr>
          <a:solidFill>
            <a:schemeClr val="accent3">
              <a:lumMod val="75000"/>
            </a:schemeClr>
          </a:solidFill>
          <a:ln>
            <a:noFill/>
          </a:ln>
          <a:effectLst/>
        </c:spPr>
      </c:pivotFmt>
      <c:pivotFmt>
        <c:idx val="9"/>
        <c:spPr>
          <a:solidFill>
            <a:schemeClr val="accent3">
              <a:lumMod val="75000"/>
            </a:schemeClr>
          </a:solidFill>
          <a:ln>
            <a:noFill/>
          </a:ln>
          <a:effectLst/>
        </c:spPr>
      </c:pivotFmt>
      <c:pivotFmt>
        <c:idx val="10"/>
        <c:spPr>
          <a:solidFill>
            <a:schemeClr val="accent1"/>
          </a:solidFill>
          <a:ln>
            <a:noFill/>
          </a:ln>
          <a:effectLst/>
        </c:spPr>
        <c:marker>
          <c:symbol val="none"/>
        </c:marker>
      </c:pivotFmt>
      <c:pivotFmt>
        <c:idx val="11"/>
        <c:spPr>
          <a:solidFill>
            <a:schemeClr val="accent6"/>
          </a:solidFill>
          <a:ln>
            <a:noFill/>
          </a:ln>
          <a:effectLst/>
        </c:spPr>
      </c:pivotFmt>
      <c:pivotFmt>
        <c:idx val="12"/>
        <c:spPr>
          <a:solidFill>
            <a:schemeClr val="accent3">
              <a:lumMod val="75000"/>
            </a:schemeClr>
          </a:solidFill>
          <a:ln>
            <a:noFill/>
          </a:ln>
          <a:effectLst/>
        </c:spPr>
      </c:pivotFmt>
      <c:pivotFmt>
        <c:idx val="13"/>
        <c:spPr>
          <a:solidFill>
            <a:schemeClr val="accent6"/>
          </a:solidFill>
          <a:ln>
            <a:noFill/>
          </a:ln>
          <a:effectLst/>
        </c:spPr>
      </c:pivotFmt>
      <c:pivotFmt>
        <c:idx val="14"/>
        <c:spPr>
          <a:solidFill>
            <a:schemeClr val="accent3">
              <a:lumMod val="75000"/>
            </a:schemeClr>
          </a:solidFill>
          <a:ln>
            <a:noFill/>
          </a:ln>
          <a:effectLst/>
        </c:spPr>
      </c:pivotFmt>
      <c:pivotFmt>
        <c:idx val="15"/>
        <c:spPr>
          <a:solidFill>
            <a:schemeClr val="accent1"/>
          </a:solidFill>
          <a:ln>
            <a:noFill/>
          </a:ln>
          <a:effectLst/>
        </c:spPr>
        <c:marker>
          <c:symbol val="none"/>
        </c:marker>
      </c:pivotFmt>
      <c:pivotFmt>
        <c:idx val="16"/>
        <c:spPr>
          <a:solidFill>
            <a:schemeClr val="accent1"/>
          </a:solidFill>
          <a:ln>
            <a:noFill/>
          </a:ln>
          <a:effectLst/>
        </c:spPr>
        <c:marker>
          <c:symbol val="none"/>
        </c:marker>
      </c:pivotFmt>
      <c:pivotFmt>
        <c:idx val="17"/>
        <c:spPr>
          <a:solidFill>
            <a:schemeClr val="accent1"/>
          </a:solidFill>
          <a:ln>
            <a:noFill/>
          </a:ln>
          <a:effectLst/>
        </c:spPr>
        <c:marker>
          <c:symbol val="none"/>
        </c:marker>
      </c:pivotFmt>
      <c:pivotFmt>
        <c:idx val="18"/>
        <c:spPr>
          <a:solidFill>
            <a:schemeClr val="accent1"/>
          </a:solidFill>
          <a:ln>
            <a:noFill/>
          </a:ln>
          <a:effectLst/>
        </c:spPr>
        <c:marker>
          <c:symbol val="none"/>
        </c:marker>
      </c:pivotFmt>
      <c:pivotFmt>
        <c:idx val="19"/>
        <c:spPr>
          <a:solidFill>
            <a:schemeClr val="accent1"/>
          </a:solidFill>
          <a:ln>
            <a:noFill/>
          </a:ln>
          <a:effectLst/>
        </c:spPr>
        <c:marker>
          <c:symbol val="none"/>
        </c:marker>
      </c:pivotFmt>
      <c:pivotFmt>
        <c:idx val="20"/>
        <c:spPr>
          <a:solidFill>
            <a:schemeClr val="accent1"/>
          </a:solidFill>
          <a:ln>
            <a:noFill/>
          </a:ln>
          <a:effectLst/>
        </c:spPr>
        <c:marker>
          <c:symbol val="none"/>
        </c:marker>
      </c:pivotFmt>
      <c:pivotFmt>
        <c:idx val="21"/>
        <c:spPr>
          <a:solidFill>
            <a:schemeClr val="accent1"/>
          </a:solidFill>
          <a:ln>
            <a:noFill/>
          </a:ln>
          <a:effectLst/>
        </c:spPr>
        <c:marker>
          <c:symbol val="none"/>
        </c:marker>
      </c:pivotFmt>
      <c:pivotFmt>
        <c:idx val="22"/>
        <c:spPr>
          <a:solidFill>
            <a:schemeClr val="accent1"/>
          </a:solidFill>
          <a:ln>
            <a:noFill/>
          </a:ln>
          <a:effectLst/>
        </c:spPr>
        <c:marker>
          <c:symbol val="none"/>
        </c:marker>
      </c:pivotFmt>
      <c:pivotFmt>
        <c:idx val="23"/>
        <c:spPr>
          <a:solidFill>
            <a:schemeClr val="accent1"/>
          </a:solidFill>
          <a:ln>
            <a:noFill/>
          </a:ln>
          <a:effectLst/>
        </c:spPr>
        <c:marker>
          <c:symbol val="none"/>
        </c:marker>
      </c:pivotFmt>
      <c:pivotFmt>
        <c:idx val="24"/>
        <c:spPr>
          <a:solidFill>
            <a:schemeClr val="accent1"/>
          </a:solidFill>
          <a:ln>
            <a:noFill/>
          </a:ln>
          <a:effectLst/>
        </c:spPr>
        <c:marker>
          <c:symbol val="none"/>
        </c:marker>
      </c:pivotFmt>
      <c:pivotFmt>
        <c:idx val="2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8"/>
        <c:spPr>
          <a:solidFill>
            <a:schemeClr val="accent6"/>
          </a:solidFill>
          <a:ln>
            <a:noFill/>
          </a:ln>
          <a:effectLst/>
        </c:spPr>
      </c:pivotFmt>
      <c:pivotFmt>
        <c:idx val="29"/>
        <c:spPr>
          <a:solidFill>
            <a:schemeClr val="accent3"/>
          </a:solidFill>
          <a:ln>
            <a:noFill/>
          </a:ln>
          <a:effectLst/>
        </c:spPr>
      </c:pivotFmt>
      <c:pivotFmt>
        <c:idx val="30"/>
        <c:spPr>
          <a:solidFill>
            <a:schemeClr val="accent6"/>
          </a:solidFill>
          <a:ln>
            <a:noFill/>
          </a:ln>
          <a:effectLst/>
        </c:spPr>
      </c:pivotFmt>
      <c:pivotFmt>
        <c:idx val="31"/>
        <c:spPr>
          <a:solidFill>
            <a:schemeClr val="accent3"/>
          </a:solidFill>
          <a:ln>
            <a:noFill/>
          </a:ln>
          <a:effectLst/>
        </c:spPr>
      </c:pivotFmt>
      <c:pivotFmt>
        <c:idx val="32"/>
        <c:spPr>
          <a:solidFill>
            <a:schemeClr val="accent1"/>
          </a:solidFill>
          <a:ln>
            <a:noFill/>
          </a:ln>
          <a:effectLst/>
        </c:spPr>
        <c:marker>
          <c:symbol val="none"/>
        </c:marker>
      </c:pivotFmt>
      <c:pivotFmt>
        <c:idx val="33"/>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4"/>
        <c:spPr>
          <a:solidFill>
            <a:schemeClr val="accent6"/>
          </a:solidFill>
          <a:ln>
            <a:noFill/>
          </a:ln>
          <a:effectLst/>
        </c:spPr>
      </c:pivotFmt>
      <c:pivotFmt>
        <c:idx val="35"/>
        <c:spPr>
          <a:solidFill>
            <a:schemeClr val="accent6"/>
          </a:solidFill>
          <a:ln>
            <a:noFill/>
          </a:ln>
          <a:effectLst/>
        </c:spPr>
      </c:pivotFmt>
    </c:pivotFmts>
    <c:plotArea>
      <c:layout/>
      <c:barChart>
        <c:barDir val="col"/>
        <c:grouping val="clustered"/>
        <c:varyColors val="0"/>
        <c:ser>
          <c:idx val="0"/>
          <c:order val="0"/>
          <c:tx>
            <c:strRef>
              <c:f>'MLHD % of pop'!$B$3</c:f>
              <c:strCache>
                <c:ptCount val="1"/>
                <c:pt idx="0">
                  <c:v>Total</c:v>
                </c:pt>
              </c:strCache>
            </c:strRef>
          </c:tx>
          <c:spPr>
            <a:solidFill>
              <a:schemeClr val="accent1"/>
            </a:solidFill>
            <a:ln>
              <a:noFill/>
            </a:ln>
            <a:effectLst/>
          </c:spPr>
          <c:invertIfNegative val="0"/>
          <c:dPt>
            <c:idx val="1"/>
            <c:invertIfNegative val="0"/>
            <c:bubble3D val="0"/>
            <c:spPr>
              <a:solidFill>
                <a:schemeClr val="accent6"/>
              </a:solidFill>
              <a:ln>
                <a:noFill/>
              </a:ln>
              <a:effectLst/>
            </c:spPr>
            <c:extLst>
              <c:ext xmlns:c16="http://schemas.microsoft.com/office/drawing/2014/chart" uri="{C3380CC4-5D6E-409C-BE32-E72D297353CC}">
                <c16:uniqueId val="{00000001-A943-41A3-8C0F-D23C1AF16DDD}"/>
              </c:ext>
            </c:extLst>
          </c:dPt>
          <c:dPt>
            <c:idx val="2"/>
            <c:invertIfNegative val="0"/>
            <c:bubble3D val="0"/>
            <c:spPr>
              <a:solidFill>
                <a:schemeClr val="accent3"/>
              </a:solidFill>
              <a:ln>
                <a:noFill/>
              </a:ln>
              <a:effectLst/>
            </c:spPr>
            <c:extLst>
              <c:ext xmlns:c16="http://schemas.microsoft.com/office/drawing/2014/chart" uri="{C3380CC4-5D6E-409C-BE32-E72D297353CC}">
                <c16:uniqueId val="{00000003-A943-41A3-8C0F-D23C1AF16DDD}"/>
              </c:ext>
            </c:extLst>
          </c:dPt>
          <c:dPt>
            <c:idx val="4"/>
            <c:invertIfNegative val="0"/>
            <c:bubble3D val="0"/>
            <c:spPr>
              <a:solidFill>
                <a:schemeClr val="accent6"/>
              </a:solidFill>
              <a:ln>
                <a:noFill/>
              </a:ln>
              <a:effectLst/>
            </c:spPr>
            <c:extLst>
              <c:ext xmlns:c16="http://schemas.microsoft.com/office/drawing/2014/chart" uri="{C3380CC4-5D6E-409C-BE32-E72D297353CC}">
                <c16:uniqueId val="{00000005-A943-41A3-8C0F-D23C1AF16DDD}"/>
              </c:ext>
            </c:extLst>
          </c:dPt>
          <c:dPt>
            <c:idx val="5"/>
            <c:invertIfNegative val="0"/>
            <c:bubble3D val="0"/>
            <c:spPr>
              <a:solidFill>
                <a:schemeClr val="accent3"/>
              </a:solidFill>
              <a:ln>
                <a:noFill/>
              </a:ln>
              <a:effectLst/>
            </c:spPr>
            <c:extLst>
              <c:ext xmlns:c16="http://schemas.microsoft.com/office/drawing/2014/chart" uri="{C3380CC4-5D6E-409C-BE32-E72D297353CC}">
                <c16:uniqueId val="{00000007-A943-41A3-8C0F-D23C1AF16DDD}"/>
              </c:ext>
            </c:extLst>
          </c:dPt>
          <c:dLbls>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multiLvlStrRef>
              <c:f>'MLHD % of pop'!$A$4:$A$14</c:f>
              <c:multiLvlStrCache>
                <c:ptCount val="6"/>
                <c:lvl>
                  <c:pt idx="0">
                    <c:v>Health Care Card Holders %</c:v>
                  </c:pt>
                  <c:pt idx="1">
                    <c:v>Senior Health Card holders %</c:v>
                  </c:pt>
                  <c:pt idx="2">
                    <c:v>Pensioner Concession Card holders %</c:v>
                  </c:pt>
                  <c:pt idx="3">
                    <c:v>Health Care Card Holders %</c:v>
                  </c:pt>
                  <c:pt idx="4">
                    <c:v>Senior Health Card holders %</c:v>
                  </c:pt>
                  <c:pt idx="5">
                    <c:v>Pensioner Concession Card holders %</c:v>
                  </c:pt>
                </c:lvl>
                <c:lvl>
                  <c:pt idx="0">
                    <c:v>Murrumbidgee</c:v>
                  </c:pt>
                  <c:pt idx="3">
                    <c:v>New South Wales</c:v>
                  </c:pt>
                </c:lvl>
              </c:multiLvlStrCache>
            </c:multiLvlStrRef>
          </c:cat>
          <c:val>
            <c:numRef>
              <c:f>'MLHD % of pop'!$B$4:$B$14</c:f>
              <c:numCache>
                <c:formatCode>General</c:formatCode>
                <c:ptCount val="6"/>
                <c:pt idx="0">
                  <c:v>4.5732596934351868</c:v>
                </c:pt>
                <c:pt idx="1">
                  <c:v>2.3374107576358671</c:v>
                </c:pt>
                <c:pt idx="2">
                  <c:v>21.25256520971984</c:v>
                </c:pt>
                <c:pt idx="3">
                  <c:v>5.5208456290352439</c:v>
                </c:pt>
                <c:pt idx="4">
                  <c:v>2.078685279426626</c:v>
                </c:pt>
                <c:pt idx="5">
                  <c:v>16.588575916717897</c:v>
                </c:pt>
              </c:numCache>
            </c:numRef>
          </c:val>
          <c:extLst>
            <c:ext xmlns:c16="http://schemas.microsoft.com/office/drawing/2014/chart" uri="{C3380CC4-5D6E-409C-BE32-E72D297353CC}">
              <c16:uniqueId val="{00000008-A943-41A3-8C0F-D23C1AF16DDD}"/>
            </c:ext>
          </c:extLst>
        </c:ser>
        <c:dLbls>
          <c:dLblPos val="outEnd"/>
          <c:showLegendKey val="0"/>
          <c:showVal val="1"/>
          <c:showCatName val="0"/>
          <c:showSerName val="0"/>
          <c:showPercent val="0"/>
          <c:showBubbleSize val="0"/>
        </c:dLbls>
        <c:gapWidth val="96"/>
        <c:overlap val="-27"/>
        <c:axId val="937718640"/>
        <c:axId val="937719032"/>
      </c:barChart>
      <c:catAx>
        <c:axId val="937718640"/>
        <c:scaling>
          <c:orientation val="minMax"/>
        </c:scaling>
        <c:delete val="0"/>
        <c:axPos val="b"/>
        <c:numFmt formatCode="#,##0.0" sourceLinked="0"/>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37719032"/>
        <c:crosses val="autoZero"/>
        <c:auto val="1"/>
        <c:lblAlgn val="ctr"/>
        <c:lblOffset val="100"/>
        <c:noMultiLvlLbl val="0"/>
      </c:catAx>
      <c:valAx>
        <c:axId val="937719032"/>
        <c:scaling>
          <c:orientation val="minMax"/>
        </c:scaling>
        <c:delete val="1"/>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 of total population</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crossAx val="937718640"/>
        <c:crosses val="autoZero"/>
        <c:crossBetween val="between"/>
      </c:valAx>
      <c:spPr>
        <a:noFill/>
        <a:ln>
          <a:solidFill>
            <a:schemeClr val="bg1">
              <a:lumMod val="95000"/>
            </a:schemeClr>
          </a:solidFill>
        </a:ln>
        <a:effectLst/>
      </c:spPr>
    </c:plotArea>
    <c:plotVisOnly val="1"/>
    <c:dispBlanksAs val="gap"/>
    <c:showDLblsOverMax val="0"/>
  </c:chart>
  <c:spPr>
    <a:solidFill>
      <a:schemeClr val="bg1">
        <a:lumMod val="95000"/>
      </a:schemeClr>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Lst>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[Concession-Card-Holders-MLHD-by-LGA-dashboard-Final-Apr-2025.xlsx]Senior LGA chart!PivotTable1</c:name>
    <c:fmtId val="9"/>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sz="1400"/>
              <a:t>Seniors Health Card Holders</a:t>
            </a:r>
          </a:p>
          <a:p>
            <a:pPr>
              <a:defRPr/>
            </a:pPr>
            <a:r>
              <a:rPr lang="en-AU" sz="1400"/>
              <a:t>percentage of applicable</a:t>
            </a:r>
            <a:r>
              <a:rPr lang="en-AU" sz="1400" baseline="0"/>
              <a:t> population and total population by LGA</a:t>
            </a:r>
          </a:p>
        </c:rich>
      </c:tx>
      <c:layout>
        <c:manualLayout>
          <c:xMode val="edge"/>
          <c:yMode val="edge"/>
          <c:x val="0.28451229097189806"/>
          <c:y val="1.4692376912298657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
        <c:spPr>
          <a:solidFill>
            <a:schemeClr val="tx2">
              <a:lumMod val="60000"/>
              <a:lumOff val="40000"/>
            </a:schemeClr>
          </a:solidFill>
          <a:ln>
            <a:noFill/>
          </a:ln>
          <a:effectLst/>
        </c:spPr>
      </c:pivotFmt>
      <c:pivotFmt>
        <c:idx val="3"/>
        <c:spPr>
          <a:solidFill>
            <a:schemeClr val="tx2"/>
          </a:solidFill>
          <a:ln>
            <a:noFill/>
          </a:ln>
          <a:effectLst/>
        </c:spPr>
      </c:pivotFmt>
      <c:pivotFmt>
        <c:idx val="4"/>
        <c:spPr>
          <a:solidFill>
            <a:schemeClr val="accent3">
              <a:lumMod val="60000"/>
              <a:lumOff val="40000"/>
            </a:schemeClr>
          </a:solidFill>
          <a:ln>
            <a:noFill/>
          </a:ln>
          <a:effectLst/>
        </c:spPr>
      </c:pivotFmt>
      <c:pivotFmt>
        <c:idx val="5"/>
        <c:spPr>
          <a:solidFill>
            <a:schemeClr val="accent3">
              <a:lumMod val="75000"/>
            </a:schemeClr>
          </a:solidFill>
          <a:ln>
            <a:noFill/>
          </a:ln>
          <a:effectLst/>
        </c:spPr>
      </c:pivotFmt>
      <c:pivotFmt>
        <c:idx val="6"/>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7"/>
        <c:spPr>
          <a:solidFill>
            <a:schemeClr val="tx2">
              <a:lumMod val="60000"/>
              <a:lumOff val="40000"/>
            </a:schemeClr>
          </a:solidFill>
          <a:ln>
            <a:noFill/>
          </a:ln>
          <a:effectLst/>
        </c:spPr>
      </c:pivotFmt>
      <c:pivotFmt>
        <c:idx val="8"/>
        <c:spPr>
          <a:solidFill>
            <a:schemeClr val="accent3">
              <a:lumMod val="60000"/>
              <a:lumOff val="40000"/>
            </a:schemeClr>
          </a:solidFill>
          <a:ln>
            <a:noFill/>
          </a:ln>
          <a:effectLst/>
        </c:spPr>
      </c:pivotFmt>
      <c:pivotFmt>
        <c:idx val="9"/>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tx2"/>
          </a:solidFill>
          <a:ln>
            <a:noFill/>
          </a:ln>
          <a:effectLst/>
        </c:spPr>
      </c:pivotFmt>
      <c:pivotFmt>
        <c:idx val="11"/>
        <c:spPr>
          <a:solidFill>
            <a:schemeClr val="accent3">
              <a:lumMod val="75000"/>
            </a:schemeClr>
          </a:solidFill>
          <a:ln>
            <a:noFill/>
          </a:ln>
          <a:effectLst/>
        </c:spPr>
      </c:pivotFmt>
      <c:pivotFmt>
        <c:idx val="1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'Senior LGA chart'!$B$3</c:f>
              <c:strCache>
                <c:ptCount val="1"/>
                <c:pt idx="0">
                  <c:v>Seniors Health Card holders - applicable</c:v>
                </c:pt>
              </c:strCache>
            </c:strRef>
          </c:tx>
          <c:spPr>
            <a:solidFill>
              <a:schemeClr val="accent1"/>
            </a:solidFill>
            <a:ln>
              <a:noFill/>
            </a:ln>
            <a:effectLst/>
          </c:spPr>
          <c:invertIfNegative val="0"/>
          <c:dPt>
            <c:idx val="14"/>
            <c:invertIfNegative val="0"/>
            <c:bubble3D val="0"/>
            <c:extLst>
              <c:ext xmlns:c16="http://schemas.microsoft.com/office/drawing/2014/chart" uri="{C3380CC4-5D6E-409C-BE32-E72D297353CC}">
                <c16:uniqueId val="{00000001-1CD8-4CD2-A1F0-0F823E542CFC}"/>
              </c:ext>
            </c:extLst>
          </c:dPt>
          <c:dPt>
            <c:idx val="20"/>
            <c:invertIfNegative val="0"/>
            <c:bubble3D val="0"/>
            <c:extLst>
              <c:ext xmlns:c16="http://schemas.microsoft.com/office/drawing/2014/chart" uri="{C3380CC4-5D6E-409C-BE32-E72D297353CC}">
                <c16:uniqueId val="{00000003-1CD8-4CD2-A1F0-0F823E542CFC}"/>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'Senior LGA chart'!$A$4:$A$28</c:f>
              <c:strCache>
                <c:ptCount val="24"/>
                <c:pt idx="0">
                  <c:v>Lake Cargelligo</c:v>
                </c:pt>
                <c:pt idx="1">
                  <c:v>Hay</c:v>
                </c:pt>
                <c:pt idx="2">
                  <c:v>Coolamon</c:v>
                </c:pt>
                <c:pt idx="3">
                  <c:v>Murrumbidgee</c:v>
                </c:pt>
                <c:pt idx="4">
                  <c:v>Junee</c:v>
                </c:pt>
                <c:pt idx="5">
                  <c:v>Berrigan</c:v>
                </c:pt>
                <c:pt idx="6">
                  <c:v>Hilltops</c:v>
                </c:pt>
                <c:pt idx="7">
                  <c:v>Carrathool</c:v>
                </c:pt>
                <c:pt idx="8">
                  <c:v>Federation</c:v>
                </c:pt>
                <c:pt idx="9">
                  <c:v>Narrandera</c:v>
                </c:pt>
                <c:pt idx="10">
                  <c:v>Snowy Valleys</c:v>
                </c:pt>
                <c:pt idx="11">
                  <c:v>Greater Hume Shire</c:v>
                </c:pt>
                <c:pt idx="12">
                  <c:v>Murray River</c:v>
                </c:pt>
                <c:pt idx="13">
                  <c:v>Cootamundra-Gundagai</c:v>
                </c:pt>
                <c:pt idx="14">
                  <c:v>Edward River</c:v>
                </c:pt>
                <c:pt idx="15">
                  <c:v>Leeton</c:v>
                </c:pt>
                <c:pt idx="16">
                  <c:v>Murrumbidgee LHD</c:v>
                </c:pt>
                <c:pt idx="17">
                  <c:v>Bland</c:v>
                </c:pt>
                <c:pt idx="18">
                  <c:v>Lockhart</c:v>
                </c:pt>
                <c:pt idx="19">
                  <c:v>Albury</c:v>
                </c:pt>
                <c:pt idx="20">
                  <c:v>New South Wales</c:v>
                </c:pt>
                <c:pt idx="21">
                  <c:v>Wagga Wagga</c:v>
                </c:pt>
                <c:pt idx="22">
                  <c:v>Temora</c:v>
                </c:pt>
                <c:pt idx="23">
                  <c:v>Griffith</c:v>
                </c:pt>
              </c:strCache>
            </c:strRef>
          </c:cat>
          <c:val>
            <c:numRef>
              <c:f>'Senior LGA chart'!$B$4:$B$28</c:f>
              <c:numCache>
                <c:formatCode>0.0</c:formatCode>
                <c:ptCount val="24"/>
                <c:pt idx="0">
                  <c:v>7.7220077220077217</c:v>
                </c:pt>
                <c:pt idx="1">
                  <c:v>8.2706766917293226</c:v>
                </c:pt>
                <c:pt idx="2">
                  <c:v>8.3170254403131114</c:v>
                </c:pt>
                <c:pt idx="3">
                  <c:v>8.4525357607282174</c:v>
                </c:pt>
                <c:pt idx="4">
                  <c:v>9.1269841269841265</c:v>
                </c:pt>
                <c:pt idx="5">
                  <c:v>9.3211396412240592</c:v>
                </c:pt>
                <c:pt idx="6">
                  <c:v>9.4112497264171591</c:v>
                </c:pt>
                <c:pt idx="7">
                  <c:v>9.6153846153846168</c:v>
                </c:pt>
                <c:pt idx="8">
                  <c:v>9.6667514627321296</c:v>
                </c:pt>
                <c:pt idx="9">
                  <c:v>9.7305389221556897</c:v>
                </c:pt>
                <c:pt idx="10">
                  <c:v>9.7729232538085657</c:v>
                </c:pt>
                <c:pt idx="11">
                  <c:v>9.8969072164948457</c:v>
                </c:pt>
                <c:pt idx="12">
                  <c:v>10.059012875536482</c:v>
                </c:pt>
                <c:pt idx="13">
                  <c:v>10.374729018271911</c:v>
                </c:pt>
                <c:pt idx="14">
                  <c:v>10.673624288425048</c:v>
                </c:pt>
                <c:pt idx="15">
                  <c:v>10.684798445847498</c:v>
                </c:pt>
                <c:pt idx="16">
                  <c:v>10.845539598713065</c:v>
                </c:pt>
                <c:pt idx="17">
                  <c:v>11.618589743589745</c:v>
                </c:pt>
                <c:pt idx="18">
                  <c:v>11.815920398009951</c:v>
                </c:pt>
                <c:pt idx="19">
                  <c:v>11.857168817008905</c:v>
                </c:pt>
                <c:pt idx="20">
                  <c:v>11.997788413165397</c:v>
                </c:pt>
                <c:pt idx="21">
                  <c:v>12.259507829977629</c:v>
                </c:pt>
                <c:pt idx="22">
                  <c:v>12.820512820512819</c:v>
                </c:pt>
                <c:pt idx="23">
                  <c:v>12.969588550983898</c:v>
                </c:pt>
              </c:numCache>
            </c:numRef>
          </c:val>
          <c:extLst>
            <c:ext xmlns:c16="http://schemas.microsoft.com/office/drawing/2014/chart" uri="{C3380CC4-5D6E-409C-BE32-E72D297353CC}">
              <c16:uniqueId val="{00000004-1CD8-4CD2-A1F0-0F823E542CFC}"/>
            </c:ext>
          </c:extLst>
        </c:ser>
        <c:ser>
          <c:idx val="1"/>
          <c:order val="1"/>
          <c:tx>
            <c:strRef>
              <c:f>'Senior LGA chart'!$C$3</c:f>
              <c:strCache>
                <c:ptCount val="1"/>
                <c:pt idx="0">
                  <c:v> Senior Health Card holders - total population</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'Senior LGA chart'!$A$4:$A$28</c:f>
              <c:strCache>
                <c:ptCount val="24"/>
                <c:pt idx="0">
                  <c:v>Lake Cargelligo</c:v>
                </c:pt>
                <c:pt idx="1">
                  <c:v>Hay</c:v>
                </c:pt>
                <c:pt idx="2">
                  <c:v>Coolamon</c:v>
                </c:pt>
                <c:pt idx="3">
                  <c:v>Murrumbidgee</c:v>
                </c:pt>
                <c:pt idx="4">
                  <c:v>Junee</c:v>
                </c:pt>
                <c:pt idx="5">
                  <c:v>Berrigan</c:v>
                </c:pt>
                <c:pt idx="6">
                  <c:v>Hilltops</c:v>
                </c:pt>
                <c:pt idx="7">
                  <c:v>Carrathool</c:v>
                </c:pt>
                <c:pt idx="8">
                  <c:v>Federation</c:v>
                </c:pt>
                <c:pt idx="9">
                  <c:v>Narrandera</c:v>
                </c:pt>
                <c:pt idx="10">
                  <c:v>Snowy Valleys</c:v>
                </c:pt>
                <c:pt idx="11">
                  <c:v>Greater Hume Shire</c:v>
                </c:pt>
                <c:pt idx="12">
                  <c:v>Murray River</c:v>
                </c:pt>
                <c:pt idx="13">
                  <c:v>Cootamundra-Gundagai</c:v>
                </c:pt>
                <c:pt idx="14">
                  <c:v>Edward River</c:v>
                </c:pt>
                <c:pt idx="15">
                  <c:v>Leeton</c:v>
                </c:pt>
                <c:pt idx="16">
                  <c:v>Murrumbidgee LHD</c:v>
                </c:pt>
                <c:pt idx="17">
                  <c:v>Bland</c:v>
                </c:pt>
                <c:pt idx="18">
                  <c:v>Lockhart</c:v>
                </c:pt>
                <c:pt idx="19">
                  <c:v>Albury</c:v>
                </c:pt>
                <c:pt idx="20">
                  <c:v>New South Wales</c:v>
                </c:pt>
                <c:pt idx="21">
                  <c:v>Wagga Wagga</c:v>
                </c:pt>
                <c:pt idx="22">
                  <c:v>Temora</c:v>
                </c:pt>
                <c:pt idx="23">
                  <c:v>Griffith</c:v>
                </c:pt>
              </c:strCache>
            </c:strRef>
          </c:cat>
          <c:val>
            <c:numRef>
              <c:f>'Senior LGA chart'!$C$4:$C$28</c:f>
              <c:numCache>
                <c:formatCode>0.0</c:formatCode>
                <c:ptCount val="24"/>
                <c:pt idx="0">
                  <c:v>1.6289297931259161</c:v>
                </c:pt>
                <c:pt idx="1">
                  <c:v>1.9407198306280877</c:v>
                </c:pt>
                <c:pt idx="2">
                  <c:v>1.9036954087346025</c:v>
                </c:pt>
                <c:pt idx="3">
                  <c:v>1.8227706113292206</c:v>
                </c:pt>
                <c:pt idx="4">
                  <c:v>1.7788089713843775</c:v>
                </c:pt>
                <c:pt idx="5">
                  <c:v>3.0625216687853922</c:v>
                </c:pt>
                <c:pt idx="6">
                  <c:v>2.2350434014241904</c:v>
                </c:pt>
                <c:pt idx="7">
                  <c:v>1.4139271827500883</c:v>
                </c:pt>
                <c:pt idx="8">
                  <c:v>2.956278201338105</c:v>
                </c:pt>
                <c:pt idx="9">
                  <c:v>2.2723300122356229</c:v>
                </c:pt>
                <c:pt idx="10">
                  <c:v>2.2763792179967863</c:v>
                </c:pt>
                <c:pt idx="11">
                  <c:v>2.1301144936540339</c:v>
                </c:pt>
                <c:pt idx="12">
                  <c:v>2.8810694529809466</c:v>
                </c:pt>
                <c:pt idx="13">
                  <c:v>2.9375657663977552</c:v>
                </c:pt>
                <c:pt idx="14">
                  <c:v>2.6605179141539552</c:v>
                </c:pt>
                <c:pt idx="15">
                  <c:v>1.9207263837960538</c:v>
                </c:pt>
                <c:pt idx="16">
                  <c:v>2.3374107576358671</c:v>
                </c:pt>
                <c:pt idx="17">
                  <c:v>2.6392428103385512</c:v>
                </c:pt>
                <c:pt idx="18">
                  <c:v>2.8189910979228485</c:v>
                </c:pt>
                <c:pt idx="19">
                  <c:v>2.3029682702149437</c:v>
                </c:pt>
                <c:pt idx="20">
                  <c:v>2.078685279426626</c:v>
                </c:pt>
                <c:pt idx="21">
                  <c:v>2.0047704757305707</c:v>
                </c:pt>
                <c:pt idx="22">
                  <c:v>3.4189459639759843</c:v>
                </c:pt>
                <c:pt idx="23">
                  <c:v>2.1470348708077296</c:v>
                </c:pt>
              </c:numCache>
            </c:numRef>
          </c:val>
          <c:extLst>
            <c:ext xmlns:c16="http://schemas.microsoft.com/office/drawing/2014/chart" uri="{C3380CC4-5D6E-409C-BE32-E72D297353CC}">
              <c16:uniqueId val="{0000000E-1CD8-4CD2-A1F0-0F823E542CFC}"/>
            </c:ext>
          </c:extLst>
        </c:ser>
        <c:dLbls>
          <c:dLblPos val="outEnd"/>
          <c:showLegendKey val="0"/>
          <c:showVal val="1"/>
          <c:showCatName val="0"/>
          <c:showSerName val="0"/>
          <c:showPercent val="0"/>
          <c:showBubbleSize val="0"/>
        </c:dLbls>
        <c:gapWidth val="149"/>
        <c:overlap val="-15"/>
        <c:axId val="1111490704"/>
        <c:axId val="1084225519"/>
      </c:barChart>
      <c:catAx>
        <c:axId val="111149070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84225519"/>
        <c:crosses val="autoZero"/>
        <c:auto val="1"/>
        <c:lblAlgn val="ctr"/>
        <c:lblOffset val="100"/>
        <c:noMultiLvlLbl val="0"/>
      </c:catAx>
      <c:valAx>
        <c:axId val="1084225519"/>
        <c:scaling>
          <c:orientation val="minMax"/>
        </c:scaling>
        <c:delete val="1"/>
        <c:axPos val="l"/>
        <c:numFmt formatCode="0.0" sourceLinked="1"/>
        <c:majorTickMark val="none"/>
        <c:minorTickMark val="none"/>
        <c:tickLblPos val="nextTo"/>
        <c:crossAx val="1111490704"/>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[Concession-Card-Holders-MLHD-by-LGA-dashboard-Final-Apr-2025.xlsx]Any concession LGA chart!PivotTable1</c:name>
    <c:fmtId val="13"/>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Healthcare Concession</a:t>
            </a:r>
            <a:r>
              <a:rPr lang="en-AU" baseline="0"/>
              <a:t> Card Holders - any type</a:t>
            </a:r>
            <a:endParaRPr lang="en-AU"/>
          </a:p>
          <a:p>
            <a:pPr>
              <a:defRPr/>
            </a:pPr>
            <a:r>
              <a:rPr lang="en-AU"/>
              <a:t>percentage </a:t>
            </a:r>
            <a:r>
              <a:rPr lang="en-AU" baseline="0"/>
              <a:t>total population by LGA</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AU"/>
        </a:p>
      </c:txPr>
    </c:title>
    <c:autoTitleDeleted val="0"/>
    <c:pivotFmts>
      <c:pivotFmt>
        <c:idx val="0"/>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
        <c:spPr>
          <a:solidFill>
            <a:schemeClr val="tx2">
              <a:lumMod val="60000"/>
              <a:lumOff val="40000"/>
            </a:schemeClr>
          </a:solidFill>
          <a:ln>
            <a:noFill/>
          </a:ln>
          <a:effectLst/>
        </c:spPr>
      </c:pivotFmt>
      <c:pivotFmt>
        <c:idx val="3"/>
        <c:spPr>
          <a:solidFill>
            <a:schemeClr val="tx2"/>
          </a:solidFill>
          <a:ln>
            <a:noFill/>
          </a:ln>
          <a:effectLst/>
        </c:spPr>
      </c:pivotFmt>
      <c:pivotFmt>
        <c:idx val="4"/>
        <c:spPr>
          <a:solidFill>
            <a:schemeClr val="accent3">
              <a:lumMod val="60000"/>
              <a:lumOff val="40000"/>
            </a:schemeClr>
          </a:solidFill>
          <a:ln>
            <a:noFill/>
          </a:ln>
          <a:effectLst/>
        </c:spPr>
      </c:pivotFmt>
      <c:pivotFmt>
        <c:idx val="5"/>
        <c:spPr>
          <a:solidFill>
            <a:schemeClr val="accent3">
              <a:lumMod val="75000"/>
            </a:schemeClr>
          </a:solidFill>
          <a:ln>
            <a:noFill/>
          </a:ln>
          <a:effectLst/>
        </c:spPr>
      </c:pivotFmt>
      <c:pivotFmt>
        <c:idx val="6"/>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7"/>
        <c:spPr>
          <a:solidFill>
            <a:schemeClr val="tx2">
              <a:lumMod val="60000"/>
              <a:lumOff val="40000"/>
            </a:schemeClr>
          </a:solidFill>
          <a:ln>
            <a:noFill/>
          </a:ln>
          <a:effectLst/>
        </c:spPr>
      </c:pivotFmt>
      <c:pivotFmt>
        <c:idx val="8"/>
        <c:spPr>
          <a:solidFill>
            <a:schemeClr val="accent3">
              <a:lumMod val="60000"/>
              <a:lumOff val="40000"/>
            </a:schemeClr>
          </a:solidFill>
          <a:ln>
            <a:noFill/>
          </a:ln>
          <a:effectLst/>
        </c:spPr>
      </c:pivotFmt>
      <c:pivotFmt>
        <c:idx val="9"/>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tx2"/>
          </a:solidFill>
          <a:ln>
            <a:noFill/>
          </a:ln>
          <a:effectLst/>
        </c:spPr>
      </c:pivotFmt>
      <c:pivotFmt>
        <c:idx val="11"/>
        <c:spPr>
          <a:solidFill>
            <a:schemeClr val="accent3">
              <a:lumMod val="75000"/>
            </a:schemeClr>
          </a:solidFill>
          <a:ln>
            <a:noFill/>
          </a:ln>
          <a:effectLst/>
        </c:spPr>
      </c:pivotFmt>
      <c:pivotFmt>
        <c:idx val="12"/>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3"/>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4"/>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5"/>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'Any concession LGA chart'!$B$3</c:f>
              <c:strCache>
                <c:ptCount val="1"/>
                <c:pt idx="0">
                  <c:v>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'Any concession LGA chart'!$A$4:$A$28</c:f>
              <c:strCache>
                <c:ptCount val="24"/>
                <c:pt idx="0">
                  <c:v>Carrathool</c:v>
                </c:pt>
                <c:pt idx="1">
                  <c:v>Griffith</c:v>
                </c:pt>
                <c:pt idx="2">
                  <c:v>New South Wales</c:v>
                </c:pt>
                <c:pt idx="3">
                  <c:v>Junee</c:v>
                </c:pt>
                <c:pt idx="4">
                  <c:v>Greater Hume Shire</c:v>
                </c:pt>
                <c:pt idx="5">
                  <c:v>Wagga Wagga</c:v>
                </c:pt>
                <c:pt idx="6">
                  <c:v>Murrumbidgee</c:v>
                </c:pt>
                <c:pt idx="7">
                  <c:v>Bland</c:v>
                </c:pt>
                <c:pt idx="8">
                  <c:v>Lockhart</c:v>
                </c:pt>
                <c:pt idx="9">
                  <c:v>Leeton</c:v>
                </c:pt>
                <c:pt idx="10">
                  <c:v>Hay</c:v>
                </c:pt>
                <c:pt idx="11">
                  <c:v>Murrumbidgee LHD</c:v>
                </c:pt>
                <c:pt idx="12">
                  <c:v>Coolamon</c:v>
                </c:pt>
                <c:pt idx="13">
                  <c:v>Snowy Valleys</c:v>
                </c:pt>
                <c:pt idx="14">
                  <c:v>Albury</c:v>
                </c:pt>
                <c:pt idx="15">
                  <c:v>Lake Cargelligo</c:v>
                </c:pt>
                <c:pt idx="16">
                  <c:v>Hilltops</c:v>
                </c:pt>
                <c:pt idx="17">
                  <c:v>Murray River</c:v>
                </c:pt>
                <c:pt idx="18">
                  <c:v>Temora</c:v>
                </c:pt>
                <c:pt idx="19">
                  <c:v>Edward River</c:v>
                </c:pt>
                <c:pt idx="20">
                  <c:v>Narrandera</c:v>
                </c:pt>
                <c:pt idx="21">
                  <c:v>Cootamundra-Gundagai</c:v>
                </c:pt>
                <c:pt idx="22">
                  <c:v>Federation</c:v>
                </c:pt>
                <c:pt idx="23">
                  <c:v>Berrigan</c:v>
                </c:pt>
              </c:strCache>
            </c:strRef>
          </c:cat>
          <c:val>
            <c:numRef>
              <c:f>'Any concession LGA chart'!$B$4:$B$28</c:f>
              <c:numCache>
                <c:formatCode>0.0</c:formatCode>
                <c:ptCount val="24"/>
                <c:pt idx="0">
                  <c:v>18.381053375751151</c:v>
                </c:pt>
                <c:pt idx="1">
                  <c:v>21.37780410157696</c:v>
                </c:pt>
                <c:pt idx="2">
                  <c:v>24.188106825179766</c:v>
                </c:pt>
                <c:pt idx="3">
                  <c:v>24.671307037896366</c:v>
                </c:pt>
                <c:pt idx="4">
                  <c:v>24.673826218159224</c:v>
                </c:pt>
                <c:pt idx="5">
                  <c:v>24.686480237645785</c:v>
                </c:pt>
                <c:pt idx="6">
                  <c:v>25.659001682557488</c:v>
                </c:pt>
                <c:pt idx="7">
                  <c:v>26.847469967236986</c:v>
                </c:pt>
                <c:pt idx="8">
                  <c:v>27.151335311572701</c:v>
                </c:pt>
                <c:pt idx="9">
                  <c:v>27.675921075606773</c:v>
                </c:pt>
                <c:pt idx="10">
                  <c:v>27.875793930839805</c:v>
                </c:pt>
                <c:pt idx="11">
                  <c:v>28.163235660790896</c:v>
                </c:pt>
                <c:pt idx="12">
                  <c:v>28.443449048152296</c:v>
                </c:pt>
                <c:pt idx="13">
                  <c:v>29.191215854311732</c:v>
                </c:pt>
                <c:pt idx="14">
                  <c:v>29.409169519641409</c:v>
                </c:pt>
                <c:pt idx="15">
                  <c:v>29.972308193516859</c:v>
                </c:pt>
                <c:pt idx="16">
                  <c:v>31.628463017828366</c:v>
                </c:pt>
                <c:pt idx="17">
                  <c:v>32.037492317148129</c:v>
                </c:pt>
                <c:pt idx="18">
                  <c:v>32.521681120747168</c:v>
                </c:pt>
                <c:pt idx="19">
                  <c:v>33.345157857396238</c:v>
                </c:pt>
                <c:pt idx="20">
                  <c:v>34.784128648837616</c:v>
                </c:pt>
                <c:pt idx="21">
                  <c:v>35.075412136092595</c:v>
                </c:pt>
                <c:pt idx="22">
                  <c:v>35.397541621285207</c:v>
                </c:pt>
                <c:pt idx="23">
                  <c:v>37.096960591702299</c:v>
                </c:pt>
              </c:numCache>
            </c:numRef>
          </c:val>
          <c:extLst>
            <c:ext xmlns:c16="http://schemas.microsoft.com/office/drawing/2014/chart" uri="{C3380CC4-5D6E-409C-BE32-E72D297353CC}">
              <c16:uniqueId val="{00000007-4625-4E7E-BAA6-3E6A9E50906D}"/>
            </c:ext>
          </c:extLst>
        </c:ser>
        <c:dLbls>
          <c:dLblPos val="outEnd"/>
          <c:showLegendKey val="0"/>
          <c:showVal val="1"/>
          <c:showCatName val="0"/>
          <c:showSerName val="0"/>
          <c:showPercent val="0"/>
          <c:showBubbleSize val="0"/>
        </c:dLbls>
        <c:gapWidth val="149"/>
        <c:overlap val="-15"/>
        <c:axId val="1111490704"/>
        <c:axId val="1084225519"/>
      </c:barChart>
      <c:catAx>
        <c:axId val="111149070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84225519"/>
        <c:crosses val="autoZero"/>
        <c:auto val="1"/>
        <c:lblAlgn val="ctr"/>
        <c:lblOffset val="100"/>
        <c:noMultiLvlLbl val="0"/>
      </c:catAx>
      <c:valAx>
        <c:axId val="1084225519"/>
        <c:scaling>
          <c:orientation val="minMax"/>
        </c:scaling>
        <c:delete val="1"/>
        <c:axPos val="l"/>
        <c:numFmt formatCode="0.0" sourceLinked="1"/>
        <c:majorTickMark val="none"/>
        <c:minorTickMark val="none"/>
        <c:tickLblPos val="nextTo"/>
        <c:crossAx val="111149070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 xmlns:c16="http://schemas.microsoft.com/office/drawing/2014/chart" uri="{E28EC0CA-F0BB-4C9C-879D-F8772B89E7AC}">
      <c16:pivotOptions16>
        <c16:showExpandCollapseFieldButtons val="1"/>
      </c16:pivotOptions16>
    </c:ext>
  </c:extLst>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[Concession-Card-Holders-MLHD-by-LGA-dashboard-Final-Apr-2025.xlsx]HCC LGA chart!PivotTable1</c:name>
    <c:fmtId val="0"/>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Health Care Card Holders</a:t>
            </a:r>
          </a:p>
          <a:p>
            <a:pPr>
              <a:defRPr/>
            </a:pPr>
            <a:r>
              <a:rPr lang="en-AU"/>
              <a:t>percentage of applicable</a:t>
            </a:r>
            <a:r>
              <a:rPr lang="en-AU" baseline="0"/>
              <a:t> population and total population by LGA</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
        <c:spPr>
          <a:solidFill>
            <a:schemeClr val="tx2">
              <a:lumMod val="60000"/>
              <a:lumOff val="40000"/>
            </a:schemeClr>
          </a:solidFill>
          <a:ln>
            <a:noFill/>
          </a:ln>
          <a:effectLst/>
        </c:spPr>
      </c:pivotFmt>
      <c:pivotFmt>
        <c:idx val="3"/>
        <c:spPr>
          <a:solidFill>
            <a:schemeClr val="tx2"/>
          </a:solidFill>
          <a:ln>
            <a:noFill/>
          </a:ln>
          <a:effectLst/>
        </c:spPr>
      </c:pivotFmt>
      <c:pivotFmt>
        <c:idx val="4"/>
        <c:spPr>
          <a:solidFill>
            <a:schemeClr val="accent3">
              <a:lumMod val="60000"/>
              <a:lumOff val="40000"/>
            </a:schemeClr>
          </a:solidFill>
          <a:ln>
            <a:noFill/>
          </a:ln>
          <a:effectLst/>
        </c:spPr>
      </c:pivotFmt>
      <c:pivotFmt>
        <c:idx val="5"/>
        <c:spPr>
          <a:solidFill>
            <a:schemeClr val="accent3">
              <a:lumMod val="75000"/>
            </a:schemeClr>
          </a:solidFill>
          <a:ln>
            <a:noFill/>
          </a:ln>
          <a:effectLst/>
        </c:spPr>
      </c:pivotFmt>
    </c:pivotFmts>
    <c:plotArea>
      <c:layout/>
      <c:barChart>
        <c:barDir val="col"/>
        <c:grouping val="clustered"/>
        <c:varyColors val="0"/>
        <c:ser>
          <c:idx val="0"/>
          <c:order val="0"/>
          <c:tx>
            <c:strRef>
              <c:f>'HCC LGA chart'!$B$3</c:f>
              <c:strCache>
                <c:ptCount val="1"/>
                <c:pt idx="0">
                  <c:v>Health Care Card holders - applicable</c:v>
                </c:pt>
              </c:strCache>
            </c:strRef>
          </c:tx>
          <c:spPr>
            <a:solidFill>
              <a:schemeClr val="accent1"/>
            </a:solidFill>
            <a:ln>
              <a:noFill/>
            </a:ln>
            <a:effectLst/>
          </c:spPr>
          <c:invertIfNegative val="0"/>
          <c:dPt>
            <c:idx val="14"/>
            <c:invertIfNegative val="0"/>
            <c:bubble3D val="0"/>
            <c:spPr>
              <a:solidFill>
                <a:schemeClr val="tx2">
                  <a:lumMod val="60000"/>
                  <a:lumOff val="40000"/>
                </a:schemeClr>
              </a:solidFill>
              <a:ln>
                <a:noFill/>
              </a:ln>
              <a:effectLst/>
            </c:spPr>
            <c:extLst>
              <c:ext xmlns:c16="http://schemas.microsoft.com/office/drawing/2014/chart" uri="{C3380CC4-5D6E-409C-BE32-E72D297353CC}">
                <c16:uniqueId val="{00000003-8E13-4F20-8BCA-30B9E4A196DB}"/>
              </c:ext>
            </c:extLst>
          </c:dPt>
          <c:dPt>
            <c:idx val="20"/>
            <c:invertIfNegative val="0"/>
            <c:bubble3D val="0"/>
            <c:spPr>
              <a:solidFill>
                <a:schemeClr val="accent3">
                  <a:lumMod val="60000"/>
                  <a:lumOff val="40000"/>
                </a:schemeClr>
              </a:solidFill>
              <a:ln>
                <a:noFill/>
              </a:ln>
              <a:effectLst/>
            </c:spPr>
            <c:extLst>
              <c:ext xmlns:c16="http://schemas.microsoft.com/office/drawing/2014/chart" uri="{C3380CC4-5D6E-409C-BE32-E72D297353CC}">
                <c16:uniqueId val="{00000005-8E13-4F20-8BCA-30B9E4A196DB}"/>
              </c:ext>
            </c:extLst>
          </c:dPt>
          <c:dLbls>
            <c:numFmt formatCode="#,##0.0" sourceLinked="0"/>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'HCC LGA chart'!$A$4:$A$28</c:f>
              <c:strCache>
                <c:ptCount val="24"/>
                <c:pt idx="0">
                  <c:v>Bland</c:v>
                </c:pt>
                <c:pt idx="1">
                  <c:v>Carrathool</c:v>
                </c:pt>
                <c:pt idx="2">
                  <c:v>Griffith</c:v>
                </c:pt>
                <c:pt idx="3">
                  <c:v>Coolamon</c:v>
                </c:pt>
                <c:pt idx="4">
                  <c:v>Lockhart</c:v>
                </c:pt>
                <c:pt idx="5">
                  <c:v>Junee</c:v>
                </c:pt>
                <c:pt idx="6">
                  <c:v>Greater Hume Shire</c:v>
                </c:pt>
                <c:pt idx="7">
                  <c:v>Hay</c:v>
                </c:pt>
                <c:pt idx="8">
                  <c:v>Murrumbidgee</c:v>
                </c:pt>
                <c:pt idx="9">
                  <c:v>Temora</c:v>
                </c:pt>
                <c:pt idx="10">
                  <c:v>Leeton</c:v>
                </c:pt>
                <c:pt idx="11">
                  <c:v>Snowy Valleys</c:v>
                </c:pt>
                <c:pt idx="12">
                  <c:v>Murray River</c:v>
                </c:pt>
                <c:pt idx="13">
                  <c:v>Cootamundra-Gundagai</c:v>
                </c:pt>
                <c:pt idx="14">
                  <c:v>Murrumbidgee LHD</c:v>
                </c:pt>
                <c:pt idx="15">
                  <c:v>Hilltops</c:v>
                </c:pt>
                <c:pt idx="16">
                  <c:v>Federation</c:v>
                </c:pt>
                <c:pt idx="17">
                  <c:v>Albury</c:v>
                </c:pt>
                <c:pt idx="18">
                  <c:v>Wagga Wagga</c:v>
                </c:pt>
                <c:pt idx="19">
                  <c:v>Berrigan</c:v>
                </c:pt>
                <c:pt idx="20">
                  <c:v>New South Wales</c:v>
                </c:pt>
                <c:pt idx="21">
                  <c:v>Edward River</c:v>
                </c:pt>
                <c:pt idx="22">
                  <c:v>Narrandera</c:v>
                </c:pt>
                <c:pt idx="23">
                  <c:v>Lake Cargelligo</c:v>
                </c:pt>
              </c:strCache>
            </c:strRef>
          </c:cat>
          <c:val>
            <c:numRef>
              <c:f>'HCC LGA chart'!$B$4:$B$28</c:f>
              <c:numCache>
                <c:formatCode>General</c:formatCode>
                <c:ptCount val="24"/>
                <c:pt idx="0">
                  <c:v>4.0037682524729155</c:v>
                </c:pt>
                <c:pt idx="1">
                  <c:v>4.3514297554910906</c:v>
                </c:pt>
                <c:pt idx="2">
                  <c:v>4.4139827876852094</c:v>
                </c:pt>
                <c:pt idx="3">
                  <c:v>4.5018878884693585</c:v>
                </c:pt>
                <c:pt idx="4">
                  <c:v>4.6765393608729537</c:v>
                </c:pt>
                <c:pt idx="5">
                  <c:v>4.7070124879923156</c:v>
                </c:pt>
                <c:pt idx="6">
                  <c:v>4.806604840533816</c:v>
                </c:pt>
                <c:pt idx="7">
                  <c:v>4.8409405255878291</c:v>
                </c:pt>
                <c:pt idx="8">
                  <c:v>5.1841258491240616</c:v>
                </c:pt>
                <c:pt idx="9">
                  <c:v>5.344553104389357</c:v>
                </c:pt>
                <c:pt idx="10">
                  <c:v>5.5348589675359232</c:v>
                </c:pt>
                <c:pt idx="11">
                  <c:v>5.5424631229815837</c:v>
                </c:pt>
                <c:pt idx="12">
                  <c:v>5.7062876830318698</c:v>
                </c:pt>
                <c:pt idx="13">
                  <c:v>5.7492354740061158</c:v>
                </c:pt>
                <c:pt idx="14">
                  <c:v>5.8296565586646656</c:v>
                </c:pt>
                <c:pt idx="15">
                  <c:v>5.8963871847307434</c:v>
                </c:pt>
                <c:pt idx="16">
                  <c:v>6.1078112742351225</c:v>
                </c:pt>
                <c:pt idx="17">
                  <c:v>6.438896189224705</c:v>
                </c:pt>
                <c:pt idx="18">
                  <c:v>6.5777964381932046</c:v>
                </c:pt>
                <c:pt idx="19">
                  <c:v>6.6265060240963862</c:v>
                </c:pt>
                <c:pt idx="20">
                  <c:v>6.6778152042408561</c:v>
                </c:pt>
                <c:pt idx="21">
                  <c:v>6.9302252323200504</c:v>
                </c:pt>
                <c:pt idx="22">
                  <c:v>6.955530216647662</c:v>
                </c:pt>
                <c:pt idx="23">
                  <c:v>8.5672997522708503</c:v>
                </c:pt>
              </c:numCache>
            </c:numRef>
          </c:val>
          <c:extLst>
            <c:ext xmlns:c16="http://schemas.microsoft.com/office/drawing/2014/chart" uri="{C3380CC4-5D6E-409C-BE32-E72D297353CC}">
              <c16:uniqueId val="{00000000-8E13-4F20-8BCA-30B9E4A196DB}"/>
            </c:ext>
          </c:extLst>
        </c:ser>
        <c:ser>
          <c:idx val="1"/>
          <c:order val="1"/>
          <c:tx>
            <c:strRef>
              <c:f>'HCC LGA chart'!$C$3</c:f>
              <c:strCache>
                <c:ptCount val="1"/>
                <c:pt idx="0">
                  <c:v>Health Care Card Holders - total population</c:v>
                </c:pt>
              </c:strCache>
            </c:strRef>
          </c:tx>
          <c:spPr>
            <a:solidFill>
              <a:schemeClr val="accent2"/>
            </a:solidFill>
            <a:ln>
              <a:noFill/>
            </a:ln>
            <a:effectLst/>
          </c:spPr>
          <c:invertIfNegative val="0"/>
          <c:dPt>
            <c:idx val="14"/>
            <c:invertIfNegative val="0"/>
            <c:bubble3D val="0"/>
            <c:spPr>
              <a:solidFill>
                <a:schemeClr val="tx2"/>
              </a:solidFill>
              <a:ln>
                <a:noFill/>
              </a:ln>
              <a:effectLst/>
            </c:spPr>
            <c:extLst>
              <c:ext xmlns:c16="http://schemas.microsoft.com/office/drawing/2014/chart" uri="{C3380CC4-5D6E-409C-BE32-E72D297353CC}">
                <c16:uniqueId val="{00000004-8E13-4F20-8BCA-30B9E4A196DB}"/>
              </c:ext>
            </c:extLst>
          </c:dPt>
          <c:dPt>
            <c:idx val="20"/>
            <c:invertIfNegative val="0"/>
            <c:bubble3D val="0"/>
            <c:spPr>
              <a:solidFill>
                <a:schemeClr val="accent3">
                  <a:lumMod val="75000"/>
                </a:schemeClr>
              </a:solidFill>
              <a:ln>
                <a:noFill/>
              </a:ln>
              <a:effectLst/>
            </c:spPr>
            <c:extLst>
              <c:ext xmlns:c16="http://schemas.microsoft.com/office/drawing/2014/chart" uri="{C3380CC4-5D6E-409C-BE32-E72D297353CC}">
                <c16:uniqueId val="{00000006-8E13-4F20-8BCA-30B9E4A196DB}"/>
              </c:ext>
            </c:extLst>
          </c:dPt>
          <c:dLbls>
            <c:numFmt formatCode="#,##0.0" sourceLinked="0"/>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'HCC LGA chart'!$A$4:$A$28</c:f>
              <c:strCache>
                <c:ptCount val="24"/>
                <c:pt idx="0">
                  <c:v>Bland</c:v>
                </c:pt>
                <c:pt idx="1">
                  <c:v>Carrathool</c:v>
                </c:pt>
                <c:pt idx="2">
                  <c:v>Griffith</c:v>
                </c:pt>
                <c:pt idx="3">
                  <c:v>Coolamon</c:v>
                </c:pt>
                <c:pt idx="4">
                  <c:v>Lockhart</c:v>
                </c:pt>
                <c:pt idx="5">
                  <c:v>Junee</c:v>
                </c:pt>
                <c:pt idx="6">
                  <c:v>Greater Hume Shire</c:v>
                </c:pt>
                <c:pt idx="7">
                  <c:v>Hay</c:v>
                </c:pt>
                <c:pt idx="8">
                  <c:v>Murrumbidgee</c:v>
                </c:pt>
                <c:pt idx="9">
                  <c:v>Temora</c:v>
                </c:pt>
                <c:pt idx="10">
                  <c:v>Leeton</c:v>
                </c:pt>
                <c:pt idx="11">
                  <c:v>Snowy Valleys</c:v>
                </c:pt>
                <c:pt idx="12">
                  <c:v>Murray River</c:v>
                </c:pt>
                <c:pt idx="13">
                  <c:v>Cootamundra-Gundagai</c:v>
                </c:pt>
                <c:pt idx="14">
                  <c:v>Murrumbidgee LHD</c:v>
                </c:pt>
                <c:pt idx="15">
                  <c:v>Hilltops</c:v>
                </c:pt>
                <c:pt idx="16">
                  <c:v>Federation</c:v>
                </c:pt>
                <c:pt idx="17">
                  <c:v>Albury</c:v>
                </c:pt>
                <c:pt idx="18">
                  <c:v>Wagga Wagga</c:v>
                </c:pt>
                <c:pt idx="19">
                  <c:v>Berrigan</c:v>
                </c:pt>
                <c:pt idx="20">
                  <c:v>New South Wales</c:v>
                </c:pt>
                <c:pt idx="21">
                  <c:v>Edward River</c:v>
                </c:pt>
                <c:pt idx="22">
                  <c:v>Narrandera</c:v>
                </c:pt>
                <c:pt idx="23">
                  <c:v>Lake Cargelligo</c:v>
                </c:pt>
              </c:strCache>
            </c:strRef>
          </c:cat>
          <c:val>
            <c:numRef>
              <c:f>'HCC LGA chart'!$C$4:$C$28</c:f>
              <c:numCache>
                <c:formatCode>General</c:formatCode>
                <c:ptCount val="24"/>
                <c:pt idx="0">
                  <c:v>3.0942846741900256</c:v>
                </c:pt>
                <c:pt idx="1">
                  <c:v>3.7115588547189819</c:v>
                </c:pt>
                <c:pt idx="2">
                  <c:v>3.6832753387132602</c:v>
                </c:pt>
                <c:pt idx="3">
                  <c:v>3.4714445688689812</c:v>
                </c:pt>
                <c:pt idx="4">
                  <c:v>3.5608308605341246</c:v>
                </c:pt>
                <c:pt idx="5">
                  <c:v>3.7896365042536742</c:v>
                </c:pt>
                <c:pt idx="6">
                  <c:v>3.7720777491790183</c:v>
                </c:pt>
                <c:pt idx="7">
                  <c:v>3.7050105857445308</c:v>
                </c:pt>
                <c:pt idx="8">
                  <c:v>4.0661805945036456</c:v>
                </c:pt>
                <c:pt idx="9">
                  <c:v>3.9192795196797867</c:v>
                </c:pt>
                <c:pt idx="10">
                  <c:v>4.5398987253361271</c:v>
                </c:pt>
                <c:pt idx="11">
                  <c:v>4.2514729512587035</c:v>
                </c:pt>
                <c:pt idx="12">
                  <c:v>4.0719114935464047</c:v>
                </c:pt>
                <c:pt idx="13">
                  <c:v>4.1213609259908797</c:v>
                </c:pt>
                <c:pt idx="14">
                  <c:v>4.5732596934351868</c:v>
                </c:pt>
                <c:pt idx="15">
                  <c:v>4.4960756796091275</c:v>
                </c:pt>
                <c:pt idx="16">
                  <c:v>4.2399253150770182</c:v>
                </c:pt>
                <c:pt idx="17">
                  <c:v>5.1882963328980338</c:v>
                </c:pt>
                <c:pt idx="18">
                  <c:v>5.5021437874065295</c:v>
                </c:pt>
                <c:pt idx="19">
                  <c:v>4.4493239338957586</c:v>
                </c:pt>
                <c:pt idx="20">
                  <c:v>5.5208456290352439</c:v>
                </c:pt>
                <c:pt idx="21">
                  <c:v>5.2027905876788463</c:v>
                </c:pt>
                <c:pt idx="22">
                  <c:v>5.3312357979374232</c:v>
                </c:pt>
                <c:pt idx="23">
                  <c:v>6.7600586414725523</c:v>
                </c:pt>
              </c:numCache>
            </c:numRef>
          </c:val>
          <c:extLst>
            <c:ext xmlns:c16="http://schemas.microsoft.com/office/drawing/2014/chart" uri="{C3380CC4-5D6E-409C-BE32-E72D297353CC}">
              <c16:uniqueId val="{00000002-8E13-4F20-8BCA-30B9E4A196DB}"/>
            </c:ext>
          </c:extLst>
        </c:ser>
        <c:dLbls>
          <c:dLblPos val="outEnd"/>
          <c:showLegendKey val="0"/>
          <c:showVal val="1"/>
          <c:showCatName val="0"/>
          <c:showSerName val="0"/>
          <c:showPercent val="0"/>
          <c:showBubbleSize val="0"/>
        </c:dLbls>
        <c:gapWidth val="149"/>
        <c:overlap val="-15"/>
        <c:axId val="1111490704"/>
        <c:axId val="1084225519"/>
      </c:barChart>
      <c:catAx>
        <c:axId val="111149070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84225519"/>
        <c:crosses val="autoZero"/>
        <c:auto val="1"/>
        <c:lblAlgn val="ctr"/>
        <c:lblOffset val="100"/>
        <c:noMultiLvlLbl val="0"/>
      </c:catAx>
      <c:valAx>
        <c:axId val="1084225519"/>
        <c:scaling>
          <c:orientation val="minMax"/>
        </c:scaling>
        <c:delete val="1"/>
        <c:axPos val="l"/>
        <c:numFmt formatCode="General" sourceLinked="1"/>
        <c:majorTickMark val="none"/>
        <c:minorTickMark val="none"/>
        <c:tickLblPos val="nextTo"/>
        <c:crossAx val="1111490704"/>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[Concession-Card-Holders-MLHD-by-LGA-dashboard-Final-Apr-2025.xlsx]PenCC LGA chart!PivotTable1</c:name>
    <c:fmtId val="9"/>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Pensioner Concession</a:t>
            </a:r>
            <a:r>
              <a:rPr lang="en-AU" baseline="0"/>
              <a:t> </a:t>
            </a:r>
            <a:r>
              <a:rPr lang="en-AU"/>
              <a:t>Card Holders</a:t>
            </a:r>
          </a:p>
          <a:p>
            <a:pPr>
              <a:defRPr/>
            </a:pPr>
            <a:r>
              <a:rPr lang="en-AU"/>
              <a:t>percentage of applicable</a:t>
            </a:r>
            <a:r>
              <a:rPr lang="en-AU" baseline="0"/>
              <a:t> population and total population by LGA</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
        <c:spPr>
          <a:solidFill>
            <a:schemeClr val="tx2">
              <a:lumMod val="60000"/>
              <a:lumOff val="40000"/>
            </a:schemeClr>
          </a:solidFill>
          <a:ln>
            <a:noFill/>
          </a:ln>
          <a:effectLst/>
        </c:spPr>
      </c:pivotFmt>
      <c:pivotFmt>
        <c:idx val="3"/>
        <c:spPr>
          <a:solidFill>
            <a:schemeClr val="tx2"/>
          </a:solidFill>
          <a:ln>
            <a:noFill/>
          </a:ln>
          <a:effectLst/>
        </c:spPr>
      </c:pivotFmt>
      <c:pivotFmt>
        <c:idx val="4"/>
        <c:spPr>
          <a:solidFill>
            <a:schemeClr val="accent3">
              <a:lumMod val="60000"/>
              <a:lumOff val="40000"/>
            </a:schemeClr>
          </a:solidFill>
          <a:ln>
            <a:noFill/>
          </a:ln>
          <a:effectLst/>
        </c:spPr>
      </c:pivotFmt>
      <c:pivotFmt>
        <c:idx val="5"/>
        <c:spPr>
          <a:solidFill>
            <a:schemeClr val="accent3">
              <a:lumMod val="75000"/>
            </a:schemeClr>
          </a:solidFill>
          <a:ln>
            <a:noFill/>
          </a:ln>
          <a:effectLst/>
        </c:spPr>
      </c:pivotFmt>
      <c:pivotFmt>
        <c:idx val="6"/>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7"/>
        <c:spPr>
          <a:solidFill>
            <a:schemeClr val="tx2">
              <a:lumMod val="60000"/>
              <a:lumOff val="40000"/>
            </a:schemeClr>
          </a:solidFill>
          <a:ln>
            <a:noFill/>
          </a:ln>
          <a:effectLst/>
        </c:spPr>
      </c:pivotFmt>
      <c:pivotFmt>
        <c:idx val="8"/>
        <c:spPr>
          <a:solidFill>
            <a:schemeClr val="accent3">
              <a:lumMod val="60000"/>
              <a:lumOff val="40000"/>
            </a:schemeClr>
          </a:solidFill>
          <a:ln>
            <a:noFill/>
          </a:ln>
          <a:effectLst/>
        </c:spPr>
      </c:pivotFmt>
      <c:pivotFmt>
        <c:idx val="9"/>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tx2"/>
          </a:solidFill>
          <a:ln>
            <a:noFill/>
          </a:ln>
          <a:effectLst/>
        </c:spPr>
      </c:pivotFmt>
      <c:pivotFmt>
        <c:idx val="11"/>
        <c:spPr>
          <a:solidFill>
            <a:schemeClr val="accent3">
              <a:lumMod val="75000"/>
            </a:schemeClr>
          </a:solidFill>
          <a:ln>
            <a:noFill/>
          </a:ln>
          <a:effectLst/>
        </c:spPr>
      </c:pivotFmt>
      <c:pivotFmt>
        <c:idx val="12"/>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3"/>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'PenCC LGA chart'!$B$3</c:f>
              <c:strCache>
                <c:ptCount val="1"/>
                <c:pt idx="0">
                  <c:v>Pensioner Concession Card holders - applicable</c:v>
                </c:pt>
              </c:strCache>
            </c:strRef>
          </c:tx>
          <c:spPr>
            <a:solidFill>
              <a:schemeClr val="accent1"/>
            </a:solidFill>
            <a:ln>
              <a:noFill/>
            </a:ln>
            <a:effectLst/>
          </c:spPr>
          <c:invertIfNegative val="0"/>
          <c:dPt>
            <c:idx val="14"/>
            <c:invertIfNegative val="0"/>
            <c:bubble3D val="0"/>
            <c:extLst>
              <c:ext xmlns:c16="http://schemas.microsoft.com/office/drawing/2014/chart" uri="{C3380CC4-5D6E-409C-BE32-E72D297353CC}">
                <c16:uniqueId val="{00000001-73DF-4FAD-9F64-D55FA2AE90A2}"/>
              </c:ext>
            </c:extLst>
          </c:dPt>
          <c:dPt>
            <c:idx val="20"/>
            <c:invertIfNegative val="0"/>
            <c:bubble3D val="0"/>
            <c:extLst>
              <c:ext xmlns:c16="http://schemas.microsoft.com/office/drawing/2014/chart" uri="{C3380CC4-5D6E-409C-BE32-E72D297353CC}">
                <c16:uniqueId val="{00000003-73DF-4FAD-9F64-D55FA2AE90A2}"/>
              </c:ext>
            </c:extLst>
          </c:dPt>
          <c:dLbls>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'PenCC LGA chart'!$A$4:$A$28</c:f>
              <c:strCache>
                <c:ptCount val="24"/>
                <c:pt idx="0">
                  <c:v>Carrathool</c:v>
                </c:pt>
                <c:pt idx="1">
                  <c:v>Griffith</c:v>
                </c:pt>
                <c:pt idx="2">
                  <c:v>New South Wales</c:v>
                </c:pt>
                <c:pt idx="3">
                  <c:v>Wagga Wagga</c:v>
                </c:pt>
                <c:pt idx="4">
                  <c:v>Junee</c:v>
                </c:pt>
                <c:pt idx="5">
                  <c:v>Greater Hume Shire</c:v>
                </c:pt>
                <c:pt idx="6">
                  <c:v>Murrumbidgee</c:v>
                </c:pt>
                <c:pt idx="7">
                  <c:v>Lockhart</c:v>
                </c:pt>
                <c:pt idx="8">
                  <c:v>Murrumbidgee LHD</c:v>
                </c:pt>
                <c:pt idx="9">
                  <c:v>Bland</c:v>
                </c:pt>
                <c:pt idx="10">
                  <c:v>Hay</c:v>
                </c:pt>
                <c:pt idx="11">
                  <c:v>Leeton</c:v>
                </c:pt>
                <c:pt idx="12">
                  <c:v>Albury</c:v>
                </c:pt>
                <c:pt idx="13">
                  <c:v>Lake Cargelligo</c:v>
                </c:pt>
                <c:pt idx="14">
                  <c:v>Snowy Valleys</c:v>
                </c:pt>
                <c:pt idx="15">
                  <c:v>Coolamon</c:v>
                </c:pt>
                <c:pt idx="16">
                  <c:v>Murray River</c:v>
                </c:pt>
                <c:pt idx="17">
                  <c:v>Hilltops</c:v>
                </c:pt>
                <c:pt idx="18">
                  <c:v>Temora</c:v>
                </c:pt>
                <c:pt idx="19">
                  <c:v>Edward River</c:v>
                </c:pt>
                <c:pt idx="20">
                  <c:v>Federation</c:v>
                </c:pt>
                <c:pt idx="21">
                  <c:v>Cootamundra-Gundagai</c:v>
                </c:pt>
                <c:pt idx="22">
                  <c:v>Narrandera</c:v>
                </c:pt>
                <c:pt idx="23">
                  <c:v>Berrigan</c:v>
                </c:pt>
              </c:strCache>
            </c:strRef>
          </c:cat>
          <c:val>
            <c:numRef>
              <c:f>'PenCC LGA chart'!$B$4:$B$28</c:f>
              <c:numCache>
                <c:formatCode>0.0</c:formatCode>
                <c:ptCount val="24"/>
                <c:pt idx="0">
                  <c:v>16.741071428571427</c:v>
                </c:pt>
                <c:pt idx="1">
                  <c:v>19.343250587205819</c:v>
                </c:pt>
                <c:pt idx="2">
                  <c:v>20.455855753758922</c:v>
                </c:pt>
                <c:pt idx="3">
                  <c:v>21.638159834856975</c:v>
                </c:pt>
                <c:pt idx="4">
                  <c:v>22.815444300757438</c:v>
                </c:pt>
                <c:pt idx="5">
                  <c:v>23.547094188376754</c:v>
                </c:pt>
                <c:pt idx="6">
                  <c:v>23.947010869565215</c:v>
                </c:pt>
                <c:pt idx="7">
                  <c:v>26.109660574412537</c:v>
                </c:pt>
                <c:pt idx="8">
                  <c:v>26.279028068820914</c:v>
                </c:pt>
                <c:pt idx="9">
                  <c:v>26.285973260820306</c:v>
                </c:pt>
                <c:pt idx="10">
                  <c:v>26.582278481012654</c:v>
                </c:pt>
                <c:pt idx="11">
                  <c:v>27.066161728670085</c:v>
                </c:pt>
                <c:pt idx="12">
                  <c:v>27.070028988034263</c:v>
                </c:pt>
                <c:pt idx="13">
                  <c:v>27.719665271966527</c:v>
                </c:pt>
                <c:pt idx="14">
                  <c:v>27.791461412151069</c:v>
                </c:pt>
                <c:pt idx="15">
                  <c:v>29.277998862990334</c:v>
                </c:pt>
                <c:pt idx="16">
                  <c:v>30.366443452380953</c:v>
                </c:pt>
                <c:pt idx="17">
                  <c:v>30.915192977926942</c:v>
                </c:pt>
                <c:pt idx="18">
                  <c:v>30.936283548453186</c:v>
                </c:pt>
                <c:pt idx="19">
                  <c:v>30.984902947519771</c:v>
                </c:pt>
                <c:pt idx="20">
                  <c:v>33.43787473480306</c:v>
                </c:pt>
                <c:pt idx="21">
                  <c:v>34.029183086590692</c:v>
                </c:pt>
                <c:pt idx="22">
                  <c:v>34.417884019477647</c:v>
                </c:pt>
                <c:pt idx="23">
                  <c:v>34.991798797156918</c:v>
                </c:pt>
              </c:numCache>
            </c:numRef>
          </c:val>
          <c:extLst>
            <c:ext xmlns:c16="http://schemas.microsoft.com/office/drawing/2014/chart" uri="{C3380CC4-5D6E-409C-BE32-E72D297353CC}">
              <c16:uniqueId val="{00000004-73DF-4FAD-9F64-D55FA2AE90A2}"/>
            </c:ext>
          </c:extLst>
        </c:ser>
        <c:ser>
          <c:idx val="1"/>
          <c:order val="1"/>
          <c:tx>
            <c:strRef>
              <c:f>'PenCC LGA chart'!$C$3</c:f>
              <c:strCache>
                <c:ptCount val="1"/>
                <c:pt idx="0">
                  <c:v>Pensioner Concession Card Holders - total population</c:v>
                </c:pt>
              </c:strCache>
            </c:strRef>
          </c:tx>
          <c:spPr>
            <a:solidFill>
              <a:schemeClr val="accent2"/>
            </a:solidFill>
            <a:ln>
              <a:noFill/>
            </a:ln>
            <a:effectLst/>
          </c:spPr>
          <c:invertIfNegative val="0"/>
          <c:dPt>
            <c:idx val="14"/>
            <c:invertIfNegative val="0"/>
            <c:bubble3D val="0"/>
            <c:extLst>
              <c:ext xmlns:c16="http://schemas.microsoft.com/office/drawing/2014/chart" uri="{C3380CC4-5D6E-409C-BE32-E72D297353CC}">
                <c16:uniqueId val="{00000006-73DF-4FAD-9F64-D55FA2AE90A2}"/>
              </c:ext>
            </c:extLst>
          </c:dPt>
          <c:dPt>
            <c:idx val="20"/>
            <c:invertIfNegative val="0"/>
            <c:bubble3D val="0"/>
            <c:extLst>
              <c:ext xmlns:c16="http://schemas.microsoft.com/office/drawing/2014/chart" uri="{C3380CC4-5D6E-409C-BE32-E72D297353CC}">
                <c16:uniqueId val="{00000008-73DF-4FAD-9F64-D55FA2AE90A2}"/>
              </c:ext>
            </c:extLst>
          </c:dPt>
          <c:dLbls>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'PenCC LGA chart'!$A$4:$A$28</c:f>
              <c:strCache>
                <c:ptCount val="24"/>
                <c:pt idx="0">
                  <c:v>Carrathool</c:v>
                </c:pt>
                <c:pt idx="1">
                  <c:v>Griffith</c:v>
                </c:pt>
                <c:pt idx="2">
                  <c:v>New South Wales</c:v>
                </c:pt>
                <c:pt idx="3">
                  <c:v>Wagga Wagga</c:v>
                </c:pt>
                <c:pt idx="4">
                  <c:v>Junee</c:v>
                </c:pt>
                <c:pt idx="5">
                  <c:v>Greater Hume Shire</c:v>
                </c:pt>
                <c:pt idx="6">
                  <c:v>Murrumbidgee</c:v>
                </c:pt>
                <c:pt idx="7">
                  <c:v>Lockhart</c:v>
                </c:pt>
                <c:pt idx="8">
                  <c:v>Murrumbidgee LHD</c:v>
                </c:pt>
                <c:pt idx="9">
                  <c:v>Bland</c:v>
                </c:pt>
                <c:pt idx="10">
                  <c:v>Hay</c:v>
                </c:pt>
                <c:pt idx="11">
                  <c:v>Leeton</c:v>
                </c:pt>
                <c:pt idx="12">
                  <c:v>Albury</c:v>
                </c:pt>
                <c:pt idx="13">
                  <c:v>Lake Cargelligo</c:v>
                </c:pt>
                <c:pt idx="14">
                  <c:v>Snowy Valleys</c:v>
                </c:pt>
                <c:pt idx="15">
                  <c:v>Coolamon</c:v>
                </c:pt>
                <c:pt idx="16">
                  <c:v>Murray River</c:v>
                </c:pt>
                <c:pt idx="17">
                  <c:v>Hilltops</c:v>
                </c:pt>
                <c:pt idx="18">
                  <c:v>Temora</c:v>
                </c:pt>
                <c:pt idx="19">
                  <c:v>Edward River</c:v>
                </c:pt>
                <c:pt idx="20">
                  <c:v>Federation</c:v>
                </c:pt>
                <c:pt idx="21">
                  <c:v>Cootamundra-Gundagai</c:v>
                </c:pt>
                <c:pt idx="22">
                  <c:v>Narrandera</c:v>
                </c:pt>
                <c:pt idx="23">
                  <c:v>Berrigan</c:v>
                </c:pt>
              </c:strCache>
            </c:strRef>
          </c:cat>
          <c:val>
            <c:numRef>
              <c:f>'PenCC LGA chart'!$C$4:$C$28</c:f>
              <c:numCache>
                <c:formatCode>0.0</c:formatCode>
                <c:ptCount val="24"/>
                <c:pt idx="0">
                  <c:v>13.255567338282079</c:v>
                </c:pt>
                <c:pt idx="1">
                  <c:v>15.547493892055972</c:v>
                </c:pt>
                <c:pt idx="2">
                  <c:v>16.588575916717897</c:v>
                </c:pt>
                <c:pt idx="3">
                  <c:v>17.179565974508684</c:v>
                </c:pt>
                <c:pt idx="4">
                  <c:v>19.102861562258315</c:v>
                </c:pt>
                <c:pt idx="5">
                  <c:v>18.771633975326175</c:v>
                </c:pt>
                <c:pt idx="6">
                  <c:v>19.77005047672462</c:v>
                </c:pt>
                <c:pt idx="7">
                  <c:v>20.771513353115729</c:v>
                </c:pt>
                <c:pt idx="8">
                  <c:v>21.25256520971984</c:v>
                </c:pt>
                <c:pt idx="9">
                  <c:v>21.11394248270841</c:v>
                </c:pt>
                <c:pt idx="10">
                  <c:v>22.230063514467187</c:v>
                </c:pt>
                <c:pt idx="11">
                  <c:v>21.215295966474592</c:v>
                </c:pt>
                <c:pt idx="12">
                  <c:v>21.917904916528428</c:v>
                </c:pt>
                <c:pt idx="13">
                  <c:v>21.583319758918389</c:v>
                </c:pt>
                <c:pt idx="14">
                  <c:v>22.66336368505624</c:v>
                </c:pt>
                <c:pt idx="15">
                  <c:v>23.068309070548711</c:v>
                </c:pt>
                <c:pt idx="16">
                  <c:v>25.084511370620778</c:v>
                </c:pt>
                <c:pt idx="17">
                  <c:v>24.897343936795053</c:v>
                </c:pt>
                <c:pt idx="18">
                  <c:v>25.183455637091395</c:v>
                </c:pt>
                <c:pt idx="19">
                  <c:v>25.48184935556344</c:v>
                </c:pt>
                <c:pt idx="20">
                  <c:v>28.201338104870079</c:v>
                </c:pt>
                <c:pt idx="21">
                  <c:v>28.016485443703964</c:v>
                </c:pt>
                <c:pt idx="22">
                  <c:v>27.180562838664567</c:v>
                </c:pt>
                <c:pt idx="23">
                  <c:v>29.58511498902115</c:v>
                </c:pt>
              </c:numCache>
            </c:numRef>
          </c:val>
          <c:extLst>
            <c:ext xmlns:c16="http://schemas.microsoft.com/office/drawing/2014/chart" uri="{C3380CC4-5D6E-409C-BE32-E72D297353CC}">
              <c16:uniqueId val="{00000009-73DF-4FAD-9F64-D55FA2AE90A2}"/>
            </c:ext>
          </c:extLst>
        </c:ser>
        <c:dLbls>
          <c:dLblPos val="outEnd"/>
          <c:showLegendKey val="0"/>
          <c:showVal val="1"/>
          <c:showCatName val="0"/>
          <c:showSerName val="0"/>
          <c:showPercent val="0"/>
          <c:showBubbleSize val="0"/>
        </c:dLbls>
        <c:gapWidth val="149"/>
        <c:overlap val="-15"/>
        <c:axId val="1111490704"/>
        <c:axId val="1084225519"/>
      </c:barChart>
      <c:catAx>
        <c:axId val="111149070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84225519"/>
        <c:crosses val="autoZero"/>
        <c:auto val="1"/>
        <c:lblAlgn val="ctr"/>
        <c:lblOffset val="100"/>
        <c:noMultiLvlLbl val="0"/>
      </c:catAx>
      <c:valAx>
        <c:axId val="1084225519"/>
        <c:scaling>
          <c:orientation val="minMax"/>
        </c:scaling>
        <c:delete val="1"/>
        <c:axPos val="l"/>
        <c:numFmt formatCode="0.0" sourceLinked="1"/>
        <c:majorTickMark val="none"/>
        <c:minorTickMark val="none"/>
        <c:tickLblPos val="nextTo"/>
        <c:crossAx val="1111490704"/>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[Concession-Card-Holders-MLHD-by-LGA-dashboard-Final-Apr-2025.xlsx]% of total population!familyinc</c:name>
    <c:fmtId val="12"/>
  </c:pivotSource>
  <c:chart>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1"/>
          </a:solidFill>
          <a:ln>
            <a:noFill/>
          </a:ln>
          <a:effectLst/>
        </c:spPr>
        <c:marker>
          <c:symbol val="none"/>
        </c:marker>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pivotFmt>
      <c:pivotFmt>
        <c:idx val="1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3"/>
        <c:spPr>
          <a:solidFill>
            <a:schemeClr val="accent1"/>
          </a:solidFill>
          <a:ln>
            <a:noFill/>
          </a:ln>
          <a:effectLst/>
        </c:spPr>
        <c:marker>
          <c:symbol val="none"/>
        </c:marker>
      </c:pivotFmt>
      <c:pivotFmt>
        <c:idx val="2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s>
    <c:plotArea>
      <c:layout/>
      <c:barChart>
        <c:barDir val="bar"/>
        <c:grouping val="clustered"/>
        <c:varyColors val="0"/>
        <c:ser>
          <c:idx val="0"/>
          <c:order val="0"/>
          <c:tx>
            <c:strRef>
              <c:f>'% of total population'!$A$4</c:f>
              <c:strCache>
                <c:ptCount val="1"/>
                <c:pt idx="0">
                  <c:v>Health Care Card Holders %</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 of total population'!$A$5</c:f>
              <c:strCache>
                <c:ptCount val="1"/>
                <c:pt idx="0">
                  <c:v>Total</c:v>
                </c:pt>
              </c:strCache>
            </c:strRef>
          </c:cat>
          <c:val>
            <c:numRef>
              <c:f>'% of total population'!$A$5</c:f>
              <c:numCache>
                <c:formatCode>0.0</c:formatCode>
                <c:ptCount val="1"/>
                <c:pt idx="0">
                  <c:v>5.1882963328980338</c:v>
                </c:pt>
              </c:numCache>
            </c:numRef>
          </c:val>
          <c:extLst>
            <c:ext xmlns:c16="http://schemas.microsoft.com/office/drawing/2014/chart" uri="{C3380CC4-5D6E-409C-BE32-E72D297353CC}">
              <c16:uniqueId val="{00000000-63E8-4BBC-981C-F81805E21E11}"/>
            </c:ext>
          </c:extLst>
        </c:ser>
        <c:ser>
          <c:idx val="1"/>
          <c:order val="1"/>
          <c:tx>
            <c:strRef>
              <c:f>'% of total population'!$B$4</c:f>
              <c:strCache>
                <c:ptCount val="1"/>
                <c:pt idx="0">
                  <c:v>Senior Health Card holders %</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 of total population'!$A$5</c:f>
              <c:strCache>
                <c:ptCount val="1"/>
                <c:pt idx="0">
                  <c:v>Total</c:v>
                </c:pt>
              </c:strCache>
            </c:strRef>
          </c:cat>
          <c:val>
            <c:numRef>
              <c:f>'% of total population'!$B$5</c:f>
              <c:numCache>
                <c:formatCode>0.0</c:formatCode>
                <c:ptCount val="1"/>
                <c:pt idx="0">
                  <c:v>2.3029682702149437</c:v>
                </c:pt>
              </c:numCache>
            </c:numRef>
          </c:val>
          <c:extLst>
            <c:ext xmlns:c16="http://schemas.microsoft.com/office/drawing/2014/chart" uri="{C3380CC4-5D6E-409C-BE32-E72D297353CC}">
              <c16:uniqueId val="{00000001-63E8-4BBC-981C-F81805E21E11}"/>
            </c:ext>
          </c:extLst>
        </c:ser>
        <c:ser>
          <c:idx val="2"/>
          <c:order val="2"/>
          <c:tx>
            <c:strRef>
              <c:f>'% of total population'!$C$4</c:f>
              <c:strCache>
                <c:ptCount val="1"/>
                <c:pt idx="0">
                  <c:v>Pensioner Concession Card holders %</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 of total population'!$A$5</c:f>
              <c:strCache>
                <c:ptCount val="1"/>
                <c:pt idx="0">
                  <c:v>Total</c:v>
                </c:pt>
              </c:strCache>
            </c:strRef>
          </c:cat>
          <c:val>
            <c:numRef>
              <c:f>'% of total population'!$C$5</c:f>
              <c:numCache>
                <c:formatCode>0.0</c:formatCode>
                <c:ptCount val="1"/>
                <c:pt idx="0">
                  <c:v>21.917904916528428</c:v>
                </c:pt>
              </c:numCache>
            </c:numRef>
          </c:val>
          <c:extLst>
            <c:ext xmlns:c16="http://schemas.microsoft.com/office/drawing/2014/chart" uri="{C3380CC4-5D6E-409C-BE32-E72D297353CC}">
              <c16:uniqueId val="{00000002-63E8-4BBC-981C-F81805E21E11}"/>
            </c:ext>
          </c:extLst>
        </c:ser>
        <c:dLbls>
          <c:dLblPos val="outEnd"/>
          <c:showLegendKey val="0"/>
          <c:showVal val="1"/>
          <c:showCatName val="0"/>
          <c:showSerName val="0"/>
          <c:showPercent val="0"/>
          <c:showBubbleSize val="0"/>
        </c:dLbls>
        <c:gapWidth val="192"/>
        <c:axId val="934069664"/>
        <c:axId val="610116200"/>
      </c:barChart>
      <c:catAx>
        <c:axId val="934069664"/>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10116200"/>
        <c:crosses val="autoZero"/>
        <c:auto val="1"/>
        <c:lblAlgn val="ctr"/>
        <c:lblOffset val="100"/>
        <c:noMultiLvlLbl val="0"/>
      </c:catAx>
      <c:valAx>
        <c:axId val="610116200"/>
        <c:scaling>
          <c:orientation val="minMax"/>
        </c:scaling>
        <c:delete val="0"/>
        <c:axPos val="b"/>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34069664"/>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Lst>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[Concession-Card-Holders-MLHD-by-LGA-dashboard-Final-Apr-2025.xlsx]Card holders!Age&amp;Disab</c:name>
    <c:fmtId val="0"/>
  </c:pivotSource>
  <c:chart>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
        <c:spPr>
          <a:solidFill>
            <a:schemeClr val="accent6"/>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pivotFmt>
      <c:pivotFmt>
        <c:idx val="7"/>
        <c:spPr>
          <a:solidFill>
            <a:schemeClr val="accent1"/>
          </a:solidFill>
          <a:ln>
            <a:noFill/>
          </a:ln>
          <a:effectLst/>
        </c:spPr>
        <c:marker>
          <c:symbol val="none"/>
        </c:marker>
      </c:pivotFmt>
    </c:pivotFmts>
    <c:plotArea>
      <c:layout/>
      <c:barChart>
        <c:barDir val="col"/>
        <c:grouping val="clustered"/>
        <c:varyColors val="0"/>
        <c:ser>
          <c:idx val="0"/>
          <c:order val="0"/>
          <c:tx>
            <c:strRef>
              <c:f>'Card holders'!$A$3</c:f>
              <c:strCache>
                <c:ptCount val="1"/>
                <c:pt idx="0">
                  <c:v>Health Care Card holders %</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'Card holders'!$A$4</c:f>
              <c:strCache>
                <c:ptCount val="1"/>
                <c:pt idx="0">
                  <c:v>Total</c:v>
                </c:pt>
              </c:strCache>
            </c:strRef>
          </c:cat>
          <c:val>
            <c:numRef>
              <c:f>'Card holders'!$A$4</c:f>
              <c:numCache>
                <c:formatCode>0.0</c:formatCode>
                <c:ptCount val="1"/>
                <c:pt idx="0">
                  <c:v>6.438896189224705</c:v>
                </c:pt>
              </c:numCache>
            </c:numRef>
          </c:val>
          <c:extLst>
            <c:ext xmlns:c16="http://schemas.microsoft.com/office/drawing/2014/chart" uri="{C3380CC4-5D6E-409C-BE32-E72D297353CC}">
              <c16:uniqueId val="{00000000-4D6A-42C7-8234-C7C14AB22EC0}"/>
            </c:ext>
          </c:extLst>
        </c:ser>
        <c:ser>
          <c:idx val="1"/>
          <c:order val="1"/>
          <c:tx>
            <c:strRef>
              <c:f>'Card holders'!$B$3</c:f>
              <c:strCache>
                <c:ptCount val="1"/>
                <c:pt idx="0">
                  <c:v>Seniors Health Card holders %</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'Card holders'!$A$4</c:f>
              <c:strCache>
                <c:ptCount val="1"/>
                <c:pt idx="0">
                  <c:v>Total</c:v>
                </c:pt>
              </c:strCache>
            </c:strRef>
          </c:cat>
          <c:val>
            <c:numRef>
              <c:f>'Card holders'!$B$4</c:f>
              <c:numCache>
                <c:formatCode>0.0</c:formatCode>
                <c:ptCount val="1"/>
                <c:pt idx="0">
                  <c:v>11.857168817008905</c:v>
                </c:pt>
              </c:numCache>
            </c:numRef>
          </c:val>
          <c:extLst>
            <c:ext xmlns:c16="http://schemas.microsoft.com/office/drawing/2014/chart" uri="{C3380CC4-5D6E-409C-BE32-E72D297353CC}">
              <c16:uniqueId val="{00000001-4D6A-42C7-8234-C7C14AB22EC0}"/>
            </c:ext>
          </c:extLst>
        </c:ser>
        <c:ser>
          <c:idx val="2"/>
          <c:order val="2"/>
          <c:tx>
            <c:strRef>
              <c:f>'Card holders'!$C$3</c:f>
              <c:strCache>
                <c:ptCount val="1"/>
                <c:pt idx="0">
                  <c:v>Pensioner Concession Card holders %</c:v>
                </c:pt>
              </c:strCache>
            </c:strRef>
          </c:tx>
          <c:spPr>
            <a:solidFill>
              <a:schemeClr val="accent6"/>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'Card holders'!$A$4</c:f>
              <c:strCache>
                <c:ptCount val="1"/>
                <c:pt idx="0">
                  <c:v>Total</c:v>
                </c:pt>
              </c:strCache>
            </c:strRef>
          </c:cat>
          <c:val>
            <c:numRef>
              <c:f>'Card holders'!$C$4</c:f>
              <c:numCache>
                <c:formatCode>0.0</c:formatCode>
                <c:ptCount val="1"/>
                <c:pt idx="0">
                  <c:v>27.070028988034263</c:v>
                </c:pt>
              </c:numCache>
            </c:numRef>
          </c:val>
          <c:extLst>
            <c:ext xmlns:c16="http://schemas.microsoft.com/office/drawing/2014/chart" uri="{C3380CC4-5D6E-409C-BE32-E72D297353CC}">
              <c16:uniqueId val="{00000002-4D6A-42C7-8234-C7C14AB22EC0}"/>
            </c:ext>
          </c:extLst>
        </c:ser>
        <c:dLbls>
          <c:dLblPos val="outEnd"/>
          <c:showLegendKey val="0"/>
          <c:showVal val="1"/>
          <c:showCatName val="0"/>
          <c:showSerName val="0"/>
          <c:showPercent val="0"/>
          <c:showBubbleSize val="0"/>
        </c:dLbls>
        <c:gapWidth val="219"/>
        <c:overlap val="-27"/>
        <c:axId val="1169884656"/>
        <c:axId val="1169883088"/>
      </c:barChart>
      <c:catAx>
        <c:axId val="116988465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169883088"/>
        <c:crosses val="autoZero"/>
        <c:auto val="1"/>
        <c:lblAlgn val="ctr"/>
        <c:lblOffset val="100"/>
        <c:noMultiLvlLbl val="0"/>
      </c:catAx>
      <c:valAx>
        <c:axId val="1169883088"/>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169884656"/>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dropZonesVisible val="1"/>
      </c14:pivotOptions>
    </c:ext>
  </c:extLst>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[Concession-Card-Holders-MLHD-by-LGA-dashboard-Final-Apr-2025.xlsx]Unemployment!Age&amp;Disab</c:name>
    <c:fmtId val="2"/>
  </c:pivotSource>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1"/>
          </a:solidFill>
          <a:ln>
            <a:noFill/>
          </a:ln>
          <a:effectLst/>
        </c:spPr>
        <c:marker>
          <c:symbol val="none"/>
        </c:marker>
      </c:pivotFmt>
      <c:pivotFmt>
        <c:idx val="5"/>
        <c:spPr>
          <a:solidFill>
            <a:schemeClr val="accent1"/>
          </a:solidFill>
          <a:ln>
            <a:noFill/>
          </a:ln>
          <a:effectLst/>
        </c:spPr>
        <c:marker>
          <c:symbol val="none"/>
        </c:marker>
      </c:pivotFmt>
      <c:pivotFmt>
        <c:idx val="6"/>
        <c:spPr>
          <a:solidFill>
            <a:schemeClr val="accent1"/>
          </a:solidFill>
          <a:ln>
            <a:noFill/>
          </a:ln>
          <a:effectLst/>
        </c:spPr>
        <c:marker>
          <c:symbol val="none"/>
        </c:marker>
      </c:pivotFmt>
      <c:pivotFmt>
        <c:idx val="7"/>
        <c:spPr>
          <a:solidFill>
            <a:schemeClr val="accent1"/>
          </a:solidFill>
          <a:ln>
            <a:noFill/>
          </a:ln>
          <a:effectLst/>
        </c:spPr>
        <c:marker>
          <c:symbol val="none"/>
        </c:marker>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pivotFmt>
      <c:pivotFmt>
        <c:idx val="10"/>
        <c:spPr>
          <a:solidFill>
            <a:schemeClr val="accent1"/>
          </a:solidFill>
          <a:ln>
            <a:noFill/>
          </a:ln>
          <a:effectLst/>
        </c:spPr>
        <c:marker>
          <c:symbol val="none"/>
        </c:marker>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barChart>
        <c:barDir val="bar"/>
        <c:grouping val="clustered"/>
        <c:varyColors val="0"/>
        <c:ser>
          <c:idx val="0"/>
          <c:order val="0"/>
          <c:tx>
            <c:strRef>
              <c:f>Unemployment!$B$3</c:f>
              <c:strCache>
                <c:ptCount val="1"/>
                <c:pt idx="0">
                  <c:v>Total</c:v>
                </c:pt>
              </c:strCache>
            </c:strRef>
          </c:tx>
          <c:spPr>
            <a:solidFill>
              <a:schemeClr val="accent1"/>
            </a:solidFill>
            <a:ln>
              <a:noFill/>
            </a:ln>
            <a:effectLst/>
          </c:spPr>
          <c:invertIfNegative val="0"/>
          <c:cat>
            <c:strRef>
              <c:f>Unemployment!$A$4:$A$7</c:f>
              <c:strCache>
                <c:ptCount val="4"/>
                <c:pt idx="0">
                  <c:v>Sum of % Seniors Health Card holders2</c:v>
                </c:pt>
                <c:pt idx="1">
                  <c:v>Sum of % age pensioners</c:v>
                </c:pt>
                <c:pt idx="2">
                  <c:v>Sum of % Health Care Card holders</c:v>
                </c:pt>
                <c:pt idx="3">
                  <c:v>Sum of % Pensioner Concession Card holders</c:v>
                </c:pt>
              </c:strCache>
            </c:strRef>
          </c:cat>
          <c:val>
            <c:numRef>
              <c:f>Unemployment!$B$4:$B$7</c:f>
              <c:numCache>
                <c:formatCode>0.0</c:formatCode>
                <c:ptCount val="4"/>
                <c:pt idx="0">
                  <c:v>11.857168817008905</c:v>
                </c:pt>
                <c:pt idx="1">
                  <c:v>62.738506269307649</c:v>
                </c:pt>
                <c:pt idx="2">
                  <c:v>6.438896189224705</c:v>
                </c:pt>
                <c:pt idx="3">
                  <c:v>27.070028988034263</c:v>
                </c:pt>
              </c:numCache>
            </c:numRef>
          </c:val>
          <c:extLst>
            <c:ext xmlns:c16="http://schemas.microsoft.com/office/drawing/2014/chart" uri="{C3380CC4-5D6E-409C-BE32-E72D297353CC}">
              <c16:uniqueId val="{00000000-E852-4E39-8470-A6FA3A45C03F}"/>
            </c:ext>
          </c:extLst>
        </c:ser>
        <c:dLbls>
          <c:showLegendKey val="0"/>
          <c:showVal val="0"/>
          <c:showCatName val="0"/>
          <c:showSerName val="0"/>
          <c:showPercent val="0"/>
          <c:showBubbleSize val="0"/>
        </c:dLbls>
        <c:gapWidth val="219"/>
        <c:axId val="934068488"/>
        <c:axId val="934067704"/>
      </c:barChart>
      <c:catAx>
        <c:axId val="934068488"/>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934067704"/>
        <c:crosses val="autoZero"/>
        <c:auto val="1"/>
        <c:lblAlgn val="ctr"/>
        <c:lblOffset val="100"/>
        <c:noMultiLvlLbl val="0"/>
      </c:catAx>
      <c:valAx>
        <c:axId val="934067704"/>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Per cent of applicable population</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34068488"/>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Lst>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[Concession-Card-Holders-MLHD-by-LGA-dashboard-Final-Apr-2025.xlsx]MLHD % of pop!PivotTable2</c:name>
    <c:fmtId val="20"/>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Unemployment - MLHD and</a:t>
            </a:r>
            <a:r>
              <a:rPr lang="en-US" baseline="0"/>
              <a:t> NSW</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6"/>
          </a:solidFill>
          <a:ln>
            <a:noFill/>
          </a:ln>
          <a:effectLst/>
        </c:spPr>
      </c:pivotFmt>
      <c:pivotFmt>
        <c:idx val="5"/>
        <c:spPr>
          <a:solidFill>
            <a:schemeClr val="accent1"/>
          </a:solidFill>
          <a:ln>
            <a:noFill/>
          </a:ln>
          <a:effectLst/>
        </c:spPr>
        <c:marker>
          <c:symbol val="none"/>
        </c:marker>
      </c:pivotFmt>
      <c:pivotFmt>
        <c:idx val="6"/>
        <c:spPr>
          <a:solidFill>
            <a:schemeClr val="accent1"/>
          </a:solidFill>
          <a:ln>
            <a:noFill/>
          </a:ln>
          <a:effectLst/>
        </c:spPr>
        <c:marker>
          <c:symbol val="none"/>
        </c:marker>
      </c:pivotFmt>
      <c:pivotFmt>
        <c:idx val="7"/>
        <c:spPr>
          <a:solidFill>
            <a:schemeClr val="accent6"/>
          </a:solidFill>
          <a:ln>
            <a:noFill/>
          </a:ln>
          <a:effectLst/>
        </c:spPr>
      </c:pivotFmt>
      <c:pivotFmt>
        <c:idx val="8"/>
        <c:spPr>
          <a:solidFill>
            <a:schemeClr val="accent3">
              <a:lumMod val="75000"/>
            </a:schemeClr>
          </a:solidFill>
          <a:ln>
            <a:noFill/>
          </a:ln>
          <a:effectLst/>
        </c:spPr>
      </c:pivotFmt>
      <c:pivotFmt>
        <c:idx val="9"/>
        <c:spPr>
          <a:solidFill>
            <a:schemeClr val="accent3">
              <a:lumMod val="75000"/>
            </a:schemeClr>
          </a:solidFill>
          <a:ln>
            <a:noFill/>
          </a:ln>
          <a:effectLst/>
        </c:spPr>
      </c:pivotFmt>
      <c:pivotFmt>
        <c:idx val="10"/>
        <c:spPr>
          <a:solidFill>
            <a:schemeClr val="accent1"/>
          </a:solidFill>
          <a:ln>
            <a:noFill/>
          </a:ln>
          <a:effectLst/>
        </c:spPr>
        <c:marker>
          <c:symbol val="none"/>
        </c:marker>
      </c:pivotFmt>
      <c:pivotFmt>
        <c:idx val="11"/>
        <c:spPr>
          <a:solidFill>
            <a:schemeClr val="accent6"/>
          </a:solidFill>
          <a:ln>
            <a:noFill/>
          </a:ln>
          <a:effectLst/>
        </c:spPr>
      </c:pivotFmt>
      <c:pivotFmt>
        <c:idx val="12"/>
        <c:spPr>
          <a:solidFill>
            <a:schemeClr val="accent3">
              <a:lumMod val="75000"/>
            </a:schemeClr>
          </a:solidFill>
          <a:ln>
            <a:noFill/>
          </a:ln>
          <a:effectLst/>
        </c:spPr>
      </c:pivotFmt>
      <c:pivotFmt>
        <c:idx val="13"/>
        <c:spPr>
          <a:solidFill>
            <a:schemeClr val="accent6"/>
          </a:solidFill>
          <a:ln>
            <a:noFill/>
          </a:ln>
          <a:effectLst/>
        </c:spPr>
      </c:pivotFmt>
      <c:pivotFmt>
        <c:idx val="14"/>
        <c:spPr>
          <a:solidFill>
            <a:schemeClr val="accent3">
              <a:lumMod val="75000"/>
            </a:schemeClr>
          </a:solidFill>
          <a:ln>
            <a:noFill/>
          </a:ln>
          <a:effectLst/>
        </c:spPr>
      </c:pivotFmt>
      <c:pivotFmt>
        <c:idx val="15"/>
        <c:spPr>
          <a:solidFill>
            <a:schemeClr val="accent1"/>
          </a:solidFill>
          <a:ln>
            <a:noFill/>
          </a:ln>
          <a:effectLst/>
        </c:spPr>
        <c:marker>
          <c:symbol val="none"/>
        </c:marker>
      </c:pivotFmt>
      <c:pivotFmt>
        <c:idx val="16"/>
        <c:spPr>
          <a:solidFill>
            <a:schemeClr val="accent1"/>
          </a:solidFill>
          <a:ln>
            <a:noFill/>
          </a:ln>
          <a:effectLst/>
        </c:spPr>
        <c:marker>
          <c:symbol val="none"/>
        </c:marker>
      </c:pivotFmt>
      <c:pivotFmt>
        <c:idx val="17"/>
        <c:spPr>
          <a:solidFill>
            <a:schemeClr val="accent1"/>
          </a:solidFill>
          <a:ln>
            <a:noFill/>
          </a:ln>
          <a:effectLst/>
        </c:spPr>
        <c:marker>
          <c:symbol val="none"/>
        </c:marker>
      </c:pivotFmt>
      <c:pivotFmt>
        <c:idx val="18"/>
        <c:spPr>
          <a:solidFill>
            <a:schemeClr val="accent1"/>
          </a:solidFill>
          <a:ln>
            <a:noFill/>
          </a:ln>
          <a:effectLst/>
        </c:spPr>
        <c:marker>
          <c:symbol val="none"/>
        </c:marker>
      </c:pivotFmt>
      <c:pivotFmt>
        <c:idx val="19"/>
        <c:spPr>
          <a:solidFill>
            <a:schemeClr val="accent1"/>
          </a:solidFill>
          <a:ln>
            <a:noFill/>
          </a:ln>
          <a:effectLst/>
        </c:spPr>
        <c:marker>
          <c:symbol val="none"/>
        </c:marker>
      </c:pivotFmt>
      <c:pivotFmt>
        <c:idx val="20"/>
        <c:spPr>
          <a:solidFill>
            <a:schemeClr val="accent1"/>
          </a:solidFill>
          <a:ln>
            <a:noFill/>
          </a:ln>
          <a:effectLst/>
        </c:spPr>
        <c:marker>
          <c:symbol val="none"/>
        </c:marker>
      </c:pivotFmt>
      <c:pivotFmt>
        <c:idx val="21"/>
        <c:spPr>
          <a:solidFill>
            <a:schemeClr val="accent1"/>
          </a:solidFill>
          <a:ln>
            <a:noFill/>
          </a:ln>
          <a:effectLst/>
        </c:spPr>
        <c:marker>
          <c:symbol val="none"/>
        </c:marker>
      </c:pivotFmt>
      <c:pivotFmt>
        <c:idx val="22"/>
        <c:spPr>
          <a:solidFill>
            <a:schemeClr val="accent1"/>
          </a:solidFill>
          <a:ln>
            <a:noFill/>
          </a:ln>
          <a:effectLst/>
        </c:spPr>
        <c:marker>
          <c:symbol val="none"/>
        </c:marker>
      </c:pivotFmt>
      <c:pivotFmt>
        <c:idx val="23"/>
        <c:spPr>
          <a:solidFill>
            <a:schemeClr val="accent1"/>
          </a:solidFill>
          <a:ln>
            <a:noFill/>
          </a:ln>
          <a:effectLst/>
        </c:spPr>
        <c:marker>
          <c:symbol val="none"/>
        </c:marker>
      </c:pivotFmt>
      <c:pivotFmt>
        <c:idx val="24"/>
        <c:spPr>
          <a:solidFill>
            <a:schemeClr val="accent1"/>
          </a:solidFill>
          <a:ln>
            <a:noFill/>
          </a:ln>
          <a:effectLst/>
        </c:spPr>
        <c:marker>
          <c:symbol val="none"/>
        </c:marker>
      </c:pivotFmt>
      <c:pivotFmt>
        <c:idx val="2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6"/>
        <c:spPr>
          <a:solidFill>
            <a:schemeClr val="accent1"/>
          </a:solidFill>
          <a:ln>
            <a:noFill/>
          </a:ln>
          <a:effectLst/>
        </c:spPr>
        <c:marker>
          <c:symbol val="none"/>
        </c:marker>
      </c:pivotFmt>
      <c:pivotFmt>
        <c:idx val="2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'MLHD % of pop'!$B$3</c:f>
              <c:strCache>
                <c:ptCount val="1"/>
                <c:pt idx="0">
                  <c:v>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multiLvlStrRef>
              <c:f>'MLHD % of pop'!$A$4:$A$14</c:f>
              <c:multiLvlStrCache>
                <c:ptCount val="6"/>
                <c:lvl>
                  <c:pt idx="0">
                    <c:v>Health Care Card Holders %</c:v>
                  </c:pt>
                  <c:pt idx="1">
                    <c:v>Senior Health Card holders %</c:v>
                  </c:pt>
                  <c:pt idx="2">
                    <c:v>Pensioner Concession Card holders %</c:v>
                  </c:pt>
                  <c:pt idx="3">
                    <c:v>Health Care Card Holders %</c:v>
                  </c:pt>
                  <c:pt idx="4">
                    <c:v>Senior Health Card holders %</c:v>
                  </c:pt>
                  <c:pt idx="5">
                    <c:v>Pensioner Concession Card holders %</c:v>
                  </c:pt>
                </c:lvl>
                <c:lvl>
                  <c:pt idx="0">
                    <c:v>Murrumbidgee</c:v>
                  </c:pt>
                  <c:pt idx="3">
                    <c:v>New South Wales</c:v>
                  </c:pt>
                </c:lvl>
              </c:multiLvlStrCache>
            </c:multiLvlStrRef>
          </c:cat>
          <c:val>
            <c:numRef>
              <c:f>'MLHD % of pop'!$B$4:$B$14</c:f>
              <c:numCache>
                <c:formatCode>General</c:formatCode>
                <c:ptCount val="6"/>
                <c:pt idx="0">
                  <c:v>4.5732596934351868</c:v>
                </c:pt>
                <c:pt idx="1">
                  <c:v>2.3374107576358671</c:v>
                </c:pt>
                <c:pt idx="2">
                  <c:v>21.25256520971984</c:v>
                </c:pt>
                <c:pt idx="3">
                  <c:v>5.5208456290352439</c:v>
                </c:pt>
                <c:pt idx="4">
                  <c:v>2.078685279426626</c:v>
                </c:pt>
                <c:pt idx="5">
                  <c:v>16.588575916717897</c:v>
                </c:pt>
              </c:numCache>
            </c:numRef>
          </c:val>
          <c:extLst>
            <c:ext xmlns:c16="http://schemas.microsoft.com/office/drawing/2014/chart" uri="{C3380CC4-5D6E-409C-BE32-E72D297353CC}">
              <c16:uniqueId val="{00000000-5B68-44B8-92A8-4C4E9AAA1828}"/>
            </c:ext>
          </c:extLst>
        </c:ser>
        <c:dLbls>
          <c:dLblPos val="outEnd"/>
          <c:showLegendKey val="0"/>
          <c:showVal val="1"/>
          <c:showCatName val="0"/>
          <c:showSerName val="0"/>
          <c:showPercent val="0"/>
          <c:showBubbleSize val="0"/>
        </c:dLbls>
        <c:gapWidth val="219"/>
        <c:overlap val="-27"/>
        <c:axId val="1169883480"/>
        <c:axId val="1169885440"/>
      </c:barChart>
      <c:catAx>
        <c:axId val="1169883480"/>
        <c:scaling>
          <c:orientation val="minMax"/>
        </c:scaling>
        <c:delete val="0"/>
        <c:axPos val="b"/>
        <c:numFmt formatCode="#,##0.0" sourceLinked="0"/>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169885440"/>
        <c:crosses val="autoZero"/>
        <c:auto val="1"/>
        <c:lblAlgn val="ctr"/>
        <c:lblOffset val="100"/>
        <c:noMultiLvlLbl val="0"/>
      </c:catAx>
      <c:valAx>
        <c:axId val="1169885440"/>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 of eligible population</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169883480"/>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Lst>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[Concession-Card-Holders-MLHD-by-LGA-dashboard-Final-Apr-2025.xlsx]MLHD unemp!PivotTable2</c:name>
    <c:fmtId val="8"/>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Unemployment - MLHD and</a:t>
            </a:r>
            <a:r>
              <a:rPr lang="en-US" baseline="0"/>
              <a:t> NSW</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6"/>
          </a:solidFill>
          <a:ln>
            <a:noFill/>
          </a:ln>
          <a:effectLst/>
        </c:spPr>
      </c:pivotFmt>
      <c:pivotFmt>
        <c:idx val="5"/>
        <c:spPr>
          <a:solidFill>
            <a:schemeClr val="accent1"/>
          </a:solidFill>
          <a:ln>
            <a:noFill/>
          </a:ln>
          <a:effectLst/>
        </c:spPr>
        <c:marker>
          <c:symbol val="none"/>
        </c:marker>
      </c:pivotFmt>
      <c:pivotFmt>
        <c:idx val="6"/>
        <c:spPr>
          <a:solidFill>
            <a:schemeClr val="accent1"/>
          </a:solidFill>
          <a:ln>
            <a:noFill/>
          </a:ln>
          <a:effectLst/>
        </c:spPr>
        <c:marker>
          <c:symbol val="none"/>
        </c:marker>
      </c:pivotFmt>
      <c:pivotFmt>
        <c:idx val="7"/>
        <c:spPr>
          <a:solidFill>
            <a:schemeClr val="accent6"/>
          </a:solidFill>
          <a:ln>
            <a:noFill/>
          </a:ln>
          <a:effectLst/>
        </c:spPr>
      </c:pivotFmt>
      <c:pivotFmt>
        <c:idx val="8"/>
        <c:spPr>
          <a:solidFill>
            <a:schemeClr val="accent3">
              <a:lumMod val="75000"/>
            </a:schemeClr>
          </a:solidFill>
          <a:ln>
            <a:noFill/>
          </a:ln>
          <a:effectLst/>
        </c:spPr>
      </c:pivotFmt>
      <c:pivotFmt>
        <c:idx val="9"/>
        <c:spPr>
          <a:solidFill>
            <a:schemeClr val="accent3">
              <a:lumMod val="75000"/>
            </a:schemeClr>
          </a:solidFill>
          <a:ln>
            <a:noFill/>
          </a:ln>
          <a:effectLst/>
        </c:spPr>
      </c:pivotFmt>
      <c:pivotFmt>
        <c:idx val="10"/>
        <c:spPr>
          <a:solidFill>
            <a:schemeClr val="accent1"/>
          </a:solidFill>
          <a:ln>
            <a:noFill/>
          </a:ln>
          <a:effectLst/>
        </c:spPr>
        <c:marker>
          <c:symbol val="none"/>
        </c:marker>
      </c:pivotFmt>
      <c:pivotFmt>
        <c:idx val="11"/>
        <c:spPr>
          <a:solidFill>
            <a:schemeClr val="accent6"/>
          </a:solidFill>
          <a:ln>
            <a:noFill/>
          </a:ln>
          <a:effectLst/>
        </c:spPr>
      </c:pivotFmt>
      <c:pivotFmt>
        <c:idx val="12"/>
        <c:spPr>
          <a:solidFill>
            <a:schemeClr val="accent3">
              <a:lumMod val="75000"/>
            </a:schemeClr>
          </a:solidFill>
          <a:ln>
            <a:noFill/>
          </a:ln>
          <a:effectLst/>
        </c:spPr>
      </c:pivotFmt>
      <c:pivotFmt>
        <c:idx val="13"/>
        <c:spPr>
          <a:solidFill>
            <a:schemeClr val="accent6"/>
          </a:solidFill>
          <a:ln>
            <a:noFill/>
          </a:ln>
          <a:effectLst/>
        </c:spPr>
      </c:pivotFmt>
      <c:pivotFmt>
        <c:idx val="14"/>
        <c:spPr>
          <a:solidFill>
            <a:schemeClr val="accent3">
              <a:lumMod val="75000"/>
            </a:schemeClr>
          </a:solidFill>
          <a:ln>
            <a:noFill/>
          </a:ln>
          <a:effectLst/>
        </c:spPr>
      </c:pivotFmt>
      <c:pivotFmt>
        <c:idx val="15"/>
        <c:spPr>
          <a:solidFill>
            <a:schemeClr val="accent1"/>
          </a:solidFill>
          <a:ln>
            <a:noFill/>
          </a:ln>
          <a:effectLst/>
        </c:spPr>
        <c:marker>
          <c:symbol val="none"/>
        </c:marker>
      </c:pivotFmt>
      <c:pivotFmt>
        <c:idx val="1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solidFill>
            <a:schemeClr val="accent1"/>
          </a:solidFill>
          <a:ln>
            <a:noFill/>
          </a:ln>
          <a:effectLst/>
        </c:spPr>
        <c:marker>
          <c:symbol val="none"/>
        </c:marker>
      </c:pivotFmt>
    </c:pivotFmts>
    <c:plotArea>
      <c:layout/>
      <c:barChart>
        <c:barDir val="col"/>
        <c:grouping val="clustered"/>
        <c:varyColors val="0"/>
        <c:ser>
          <c:idx val="0"/>
          <c:order val="0"/>
          <c:tx>
            <c:strRef>
              <c:f>'MLHD unemp'!$B$3</c:f>
              <c:strCache>
                <c:ptCount val="1"/>
                <c:pt idx="0">
                  <c:v>Total</c:v>
                </c:pt>
              </c:strCache>
            </c:strRef>
          </c:tx>
          <c:spPr>
            <a:solidFill>
              <a:schemeClr val="accent1"/>
            </a:solidFill>
            <a:ln>
              <a:noFill/>
            </a:ln>
            <a:effectLst/>
          </c:spPr>
          <c:invertIfNegative val="0"/>
          <c:dPt>
            <c:idx val="0"/>
            <c:invertIfNegative val="0"/>
            <c:bubble3D val="0"/>
            <c:extLst>
              <c:ext xmlns:c16="http://schemas.microsoft.com/office/drawing/2014/chart" uri="{C3380CC4-5D6E-409C-BE32-E72D297353CC}">
                <c16:uniqueId val="{00000000-3548-4371-A284-2059612D5D07}"/>
              </c:ext>
            </c:extLst>
          </c:dPt>
          <c:dPt>
            <c:idx val="1"/>
            <c:invertIfNegative val="0"/>
            <c:bubble3D val="0"/>
            <c:extLst>
              <c:ext xmlns:c16="http://schemas.microsoft.com/office/drawing/2014/chart" uri="{C3380CC4-5D6E-409C-BE32-E72D297353CC}">
                <c16:uniqueId val="{00000001-3548-4371-A284-2059612D5D07}"/>
              </c:ext>
            </c:extLst>
          </c:dPt>
          <c:dPt>
            <c:idx val="2"/>
            <c:invertIfNegative val="0"/>
            <c:bubble3D val="0"/>
            <c:extLst>
              <c:ext xmlns:c16="http://schemas.microsoft.com/office/drawing/2014/chart" uri="{C3380CC4-5D6E-409C-BE32-E72D297353CC}">
                <c16:uniqueId val="{00000002-3548-4371-A284-2059612D5D07}"/>
              </c:ext>
            </c:extLst>
          </c:dPt>
          <c:dPt>
            <c:idx val="3"/>
            <c:invertIfNegative val="0"/>
            <c:bubble3D val="0"/>
            <c:extLst>
              <c:ext xmlns:c16="http://schemas.microsoft.com/office/drawing/2014/chart" uri="{C3380CC4-5D6E-409C-BE32-E72D297353CC}">
                <c16:uniqueId val="{00000003-3548-4371-A284-2059612D5D07}"/>
              </c:ext>
            </c:extLst>
          </c:dPt>
          <c:cat>
            <c:multiLvlStrRef>
              <c:f>'MLHD unemp'!$A$4:$A$17</c:f>
              <c:multiLvlStrCache>
                <c:ptCount val="8"/>
                <c:lvl>
                  <c:pt idx="0">
                    <c:v>Unemployment benefit (all) %</c:v>
                  </c:pt>
                  <c:pt idx="1">
                    <c:v>Unemployment benefit short-term %</c:v>
                  </c:pt>
                  <c:pt idx="2">
                    <c:v>Unemployment benefit long-term %</c:v>
                  </c:pt>
                  <c:pt idx="3">
                    <c:v>Young people receiving an unemployment benefit %</c:v>
                  </c:pt>
                  <c:pt idx="4">
                    <c:v>Unemployment benefit (all) %</c:v>
                  </c:pt>
                  <c:pt idx="5">
                    <c:v>Unemployment benefit short-term %</c:v>
                  </c:pt>
                  <c:pt idx="6">
                    <c:v>Unemployment benefit long-term %</c:v>
                  </c:pt>
                  <c:pt idx="7">
                    <c:v>Young people receiving an unemployment benefit %</c:v>
                  </c:pt>
                </c:lvl>
                <c:lvl>
                  <c:pt idx="0">
                    <c:v>Murrumbidgee</c:v>
                  </c:pt>
                  <c:pt idx="4">
                    <c:v>New South Wales</c:v>
                  </c:pt>
                </c:lvl>
              </c:multiLvlStrCache>
            </c:multiLvlStrRef>
          </c:cat>
          <c:val>
            <c:numRef>
              <c:f>'MLHD unemp'!$B$4:$B$17</c:f>
              <c:numCache>
                <c:formatCode>0.0</c:formatCode>
                <c:ptCount val="8"/>
              </c:numCache>
            </c:numRef>
          </c:val>
          <c:extLst>
            <c:ext xmlns:c16="http://schemas.microsoft.com/office/drawing/2014/chart" uri="{C3380CC4-5D6E-409C-BE32-E72D297353CC}">
              <c16:uniqueId val="{00000004-3548-4371-A284-2059612D5D07}"/>
            </c:ext>
          </c:extLst>
        </c:ser>
        <c:dLbls>
          <c:showLegendKey val="0"/>
          <c:showVal val="0"/>
          <c:showCatName val="0"/>
          <c:showSerName val="0"/>
          <c:showPercent val="0"/>
          <c:showBubbleSize val="0"/>
        </c:dLbls>
        <c:gapWidth val="219"/>
        <c:overlap val="-27"/>
        <c:axId val="1169882696"/>
        <c:axId val="1169881912"/>
      </c:barChart>
      <c:catAx>
        <c:axId val="116988269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169881912"/>
        <c:crosses val="autoZero"/>
        <c:auto val="1"/>
        <c:lblAlgn val="ctr"/>
        <c:lblOffset val="100"/>
        <c:noMultiLvlLbl val="0"/>
      </c:catAx>
      <c:valAx>
        <c:axId val="1169881912"/>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 of eligible population</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169882696"/>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Lst>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[Concession-Card-Holders-MLHD-by-LGA-dashboard-Final-Apr-2025.xlsx]MLHD low income!PivotTable2</c:name>
    <c:fmtId val="11"/>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Low income families - MLHD and NSW</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6"/>
          </a:solidFill>
          <a:ln>
            <a:noFill/>
          </a:ln>
          <a:effectLst/>
        </c:spPr>
      </c:pivotFmt>
      <c:pivotFmt>
        <c:idx val="5"/>
        <c:spPr>
          <a:solidFill>
            <a:schemeClr val="accent1"/>
          </a:solidFill>
          <a:ln>
            <a:noFill/>
          </a:ln>
          <a:effectLst/>
        </c:spPr>
        <c:marker>
          <c:symbol val="none"/>
        </c:marker>
      </c:pivotFmt>
      <c:pivotFmt>
        <c:idx val="6"/>
        <c:spPr>
          <a:solidFill>
            <a:schemeClr val="accent1"/>
          </a:solidFill>
          <a:ln>
            <a:noFill/>
          </a:ln>
          <a:effectLst/>
        </c:spPr>
        <c:marker>
          <c:symbol val="none"/>
        </c:marker>
      </c:pivotFmt>
      <c:pivotFmt>
        <c:idx val="7"/>
        <c:spPr>
          <a:solidFill>
            <a:schemeClr val="accent6"/>
          </a:solidFill>
          <a:ln>
            <a:noFill/>
          </a:ln>
          <a:effectLst/>
        </c:spPr>
      </c:pivotFmt>
      <c:pivotFmt>
        <c:idx val="8"/>
        <c:spPr>
          <a:solidFill>
            <a:schemeClr val="accent3">
              <a:lumMod val="75000"/>
            </a:schemeClr>
          </a:solidFill>
          <a:ln>
            <a:noFill/>
          </a:ln>
          <a:effectLst/>
        </c:spPr>
      </c:pivotFmt>
      <c:pivotFmt>
        <c:idx val="9"/>
        <c:spPr>
          <a:solidFill>
            <a:schemeClr val="accent3">
              <a:lumMod val="75000"/>
            </a:schemeClr>
          </a:solidFill>
          <a:ln>
            <a:noFill/>
          </a:ln>
          <a:effectLst/>
        </c:spPr>
      </c:pivotFmt>
      <c:pivotFmt>
        <c:idx val="10"/>
        <c:spPr>
          <a:solidFill>
            <a:schemeClr val="accent1"/>
          </a:solidFill>
          <a:ln>
            <a:noFill/>
          </a:ln>
          <a:effectLst/>
        </c:spPr>
        <c:marker>
          <c:symbol val="none"/>
        </c:marker>
      </c:pivotFmt>
      <c:pivotFmt>
        <c:idx val="11"/>
        <c:spPr>
          <a:solidFill>
            <a:schemeClr val="accent6"/>
          </a:solidFill>
          <a:ln>
            <a:noFill/>
          </a:ln>
          <a:effectLst/>
        </c:spPr>
      </c:pivotFmt>
      <c:pivotFmt>
        <c:idx val="12"/>
        <c:spPr>
          <a:solidFill>
            <a:schemeClr val="accent3">
              <a:lumMod val="75000"/>
            </a:schemeClr>
          </a:solidFill>
          <a:ln>
            <a:noFill/>
          </a:ln>
          <a:effectLst/>
        </c:spPr>
      </c:pivotFmt>
      <c:pivotFmt>
        <c:idx val="13"/>
        <c:spPr>
          <a:solidFill>
            <a:schemeClr val="accent6"/>
          </a:solidFill>
          <a:ln>
            <a:noFill/>
          </a:ln>
          <a:effectLst/>
        </c:spPr>
      </c:pivotFmt>
      <c:pivotFmt>
        <c:idx val="14"/>
        <c:spPr>
          <a:solidFill>
            <a:schemeClr val="accent3">
              <a:lumMod val="75000"/>
            </a:schemeClr>
          </a:solidFill>
          <a:ln>
            <a:noFill/>
          </a:ln>
          <a:effectLst/>
        </c:spPr>
      </c:pivotFmt>
      <c:pivotFmt>
        <c:idx val="1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barChart>
        <c:barDir val="bar"/>
        <c:grouping val="clustered"/>
        <c:varyColors val="0"/>
        <c:ser>
          <c:idx val="0"/>
          <c:order val="0"/>
          <c:tx>
            <c:strRef>
              <c:f>'MLHD low income'!$B$3</c:f>
              <c:strCache>
                <c:ptCount val="1"/>
                <c:pt idx="0">
                  <c:v>Total</c:v>
                </c:pt>
              </c:strCache>
            </c:strRef>
          </c:tx>
          <c:spPr>
            <a:solidFill>
              <a:schemeClr val="accent1"/>
            </a:solidFill>
            <a:ln>
              <a:noFill/>
            </a:ln>
            <a:effectLst/>
          </c:spPr>
          <c:invertIfNegative val="0"/>
          <c:dPt>
            <c:idx val="0"/>
            <c:invertIfNegative val="0"/>
            <c:bubble3D val="0"/>
            <c:extLst>
              <c:ext xmlns:c16="http://schemas.microsoft.com/office/drawing/2014/chart" uri="{C3380CC4-5D6E-409C-BE32-E72D297353CC}">
                <c16:uniqueId val="{00000000-C992-4E54-9C04-880CA439935A}"/>
              </c:ext>
            </c:extLst>
          </c:dPt>
          <c:dPt>
            <c:idx val="1"/>
            <c:invertIfNegative val="0"/>
            <c:bubble3D val="0"/>
            <c:extLst>
              <c:ext xmlns:c16="http://schemas.microsoft.com/office/drawing/2014/chart" uri="{C3380CC4-5D6E-409C-BE32-E72D297353CC}">
                <c16:uniqueId val="{00000001-C992-4E54-9C04-880CA439935A}"/>
              </c:ext>
            </c:extLst>
          </c:dPt>
          <c:dPt>
            <c:idx val="2"/>
            <c:invertIfNegative val="0"/>
            <c:bubble3D val="0"/>
            <c:extLst>
              <c:ext xmlns:c16="http://schemas.microsoft.com/office/drawing/2014/chart" uri="{C3380CC4-5D6E-409C-BE32-E72D297353CC}">
                <c16:uniqueId val="{00000002-C992-4E54-9C04-880CA439935A}"/>
              </c:ext>
            </c:extLst>
          </c:dPt>
          <c:dPt>
            <c:idx val="3"/>
            <c:invertIfNegative val="0"/>
            <c:bubble3D val="0"/>
            <c:extLst>
              <c:ext xmlns:c16="http://schemas.microsoft.com/office/drawing/2014/chart" uri="{C3380CC4-5D6E-409C-BE32-E72D297353CC}">
                <c16:uniqueId val="{00000003-C992-4E54-9C04-880CA439935A}"/>
              </c:ext>
            </c:extLst>
          </c:dPt>
          <c:cat>
            <c:multiLvlStrRef>
              <c:f>'MLHD low income'!$A$4:$A$14</c:f>
              <c:multiLvlStrCache>
                <c:ptCount val="6"/>
                <c:lvl>
                  <c:pt idx="0">
                    <c:v>low income, welfare-dependent families (with children) %</c:v>
                  </c:pt>
                  <c:pt idx="1">
                    <c:v>children in low income, welfare-dependent families %</c:v>
                  </c:pt>
                  <c:pt idx="2">
                    <c:v>female sole parent pensioners %</c:v>
                  </c:pt>
                  <c:pt idx="3">
                    <c:v>low income, welfare-dependent families (with children) %</c:v>
                  </c:pt>
                  <c:pt idx="4">
                    <c:v>children in low income, welfare-dependent families %</c:v>
                  </c:pt>
                  <c:pt idx="5">
                    <c:v>female sole parent pensioners %</c:v>
                  </c:pt>
                </c:lvl>
                <c:lvl>
                  <c:pt idx="0">
                    <c:v>Murrumbidgee</c:v>
                  </c:pt>
                  <c:pt idx="3">
                    <c:v>New South Wales</c:v>
                  </c:pt>
                </c:lvl>
              </c:multiLvlStrCache>
            </c:multiLvlStrRef>
          </c:cat>
          <c:val>
            <c:numRef>
              <c:f>'MLHD low income'!$B$4:$B$14</c:f>
              <c:numCache>
                <c:formatCode>0.0</c:formatCode>
                <c:ptCount val="6"/>
                <c:pt idx="0">
                  <c:v>5.2574906801603154</c:v>
                </c:pt>
                <c:pt idx="1">
                  <c:v>12.676211830206762</c:v>
                </c:pt>
                <c:pt idx="2">
                  <c:v>5.2799778660337982</c:v>
                </c:pt>
                <c:pt idx="3">
                  <c:v>4.2119155566292319</c:v>
                </c:pt>
                <c:pt idx="4">
                  <c:v>10.557830359152431</c:v>
                </c:pt>
                <c:pt idx="5">
                  <c:v>3.0575156515124919</c:v>
                </c:pt>
              </c:numCache>
            </c:numRef>
          </c:val>
          <c:extLst>
            <c:ext xmlns:c16="http://schemas.microsoft.com/office/drawing/2014/chart" uri="{C3380CC4-5D6E-409C-BE32-E72D297353CC}">
              <c16:uniqueId val="{00000004-C992-4E54-9C04-880CA439935A}"/>
            </c:ext>
          </c:extLst>
        </c:ser>
        <c:dLbls>
          <c:showLegendKey val="0"/>
          <c:showVal val="0"/>
          <c:showCatName val="0"/>
          <c:showSerName val="0"/>
          <c:showPercent val="0"/>
          <c:showBubbleSize val="0"/>
        </c:dLbls>
        <c:gapWidth val="219"/>
        <c:axId val="1566309936"/>
        <c:axId val="1172778688"/>
      </c:barChart>
      <c:catAx>
        <c:axId val="1566309936"/>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172778688"/>
        <c:crosses val="autoZero"/>
        <c:auto val="1"/>
        <c:lblAlgn val="ctr"/>
        <c:lblOffset val="100"/>
        <c:noMultiLvlLbl val="0"/>
      </c:catAx>
      <c:valAx>
        <c:axId val="1172778688"/>
        <c:scaling>
          <c:orientation val="minMax"/>
        </c:scaling>
        <c:delete val="0"/>
        <c:axPos val="b"/>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566309936"/>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Lst>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[Concession-Card-Holders-MLHD-by-LGA-dashboard-Final-Apr-2025.xlsx]MLHD disab!PivotTable2</c:name>
    <c:fmtId val="0"/>
  </c:pivotSource>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6"/>
          </a:solidFill>
          <a:ln>
            <a:noFill/>
          </a:ln>
          <a:effectLst/>
        </c:spPr>
      </c:pivotFmt>
      <c:pivotFmt>
        <c:idx val="5"/>
        <c:spPr>
          <a:solidFill>
            <a:schemeClr val="accent1"/>
          </a:solidFill>
          <a:ln>
            <a:noFill/>
          </a:ln>
          <a:effectLst/>
        </c:spPr>
        <c:marker>
          <c:symbol val="none"/>
        </c:marker>
      </c:pivotFmt>
      <c:pivotFmt>
        <c:idx val="6"/>
        <c:spPr>
          <a:solidFill>
            <a:schemeClr val="accent1"/>
          </a:solidFill>
          <a:ln>
            <a:noFill/>
          </a:ln>
          <a:effectLst/>
        </c:spPr>
        <c:marker>
          <c:symbol val="none"/>
        </c:marker>
      </c:pivotFmt>
      <c:pivotFmt>
        <c:idx val="7"/>
        <c:spPr>
          <a:solidFill>
            <a:schemeClr val="accent6"/>
          </a:solidFill>
          <a:ln>
            <a:noFill/>
          </a:ln>
          <a:effectLst/>
        </c:spPr>
      </c:pivotFmt>
      <c:pivotFmt>
        <c:idx val="8"/>
        <c:spPr>
          <a:solidFill>
            <a:schemeClr val="accent3">
              <a:lumMod val="75000"/>
            </a:schemeClr>
          </a:solidFill>
          <a:ln>
            <a:noFill/>
          </a:ln>
          <a:effectLst/>
        </c:spPr>
      </c:pivotFmt>
      <c:pivotFmt>
        <c:idx val="9"/>
        <c:spPr>
          <a:solidFill>
            <a:schemeClr val="accent3">
              <a:lumMod val="75000"/>
            </a:schemeClr>
          </a:solidFill>
          <a:ln>
            <a:noFill/>
          </a:ln>
          <a:effectLst/>
        </c:spPr>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'MLHD disab'!$B$3</c:f>
              <c:strCache>
                <c:ptCount val="1"/>
                <c:pt idx="0">
                  <c:v>Total</c:v>
                </c:pt>
              </c:strCache>
            </c:strRef>
          </c:tx>
          <c:spPr>
            <a:solidFill>
              <a:schemeClr val="accent1"/>
            </a:solidFill>
            <a:ln>
              <a:noFill/>
            </a:ln>
            <a:effectLst/>
          </c:spPr>
          <c:invertIfNegative val="0"/>
          <c:dPt>
            <c:idx val="0"/>
            <c:invertIfNegative val="0"/>
            <c:bubble3D val="0"/>
            <c:extLst>
              <c:ext xmlns:c16="http://schemas.microsoft.com/office/drawing/2014/chart" uri="{C3380CC4-5D6E-409C-BE32-E72D297353CC}">
                <c16:uniqueId val="{00000000-DA32-44BB-842A-E7B621565371}"/>
              </c:ext>
            </c:extLst>
          </c:dPt>
          <c:dPt>
            <c:idx val="1"/>
            <c:invertIfNegative val="0"/>
            <c:bubble3D val="0"/>
            <c:extLst>
              <c:ext xmlns:c16="http://schemas.microsoft.com/office/drawing/2014/chart" uri="{C3380CC4-5D6E-409C-BE32-E72D297353CC}">
                <c16:uniqueId val="{00000001-DA32-44BB-842A-E7B621565371}"/>
              </c:ext>
            </c:extLst>
          </c:dPt>
          <c:dPt>
            <c:idx val="2"/>
            <c:invertIfNegative val="0"/>
            <c:bubble3D val="0"/>
            <c:extLst>
              <c:ext xmlns:c16="http://schemas.microsoft.com/office/drawing/2014/chart" uri="{C3380CC4-5D6E-409C-BE32-E72D297353CC}">
                <c16:uniqueId val="{00000002-DA32-44BB-842A-E7B621565371}"/>
              </c:ext>
            </c:extLst>
          </c:dPt>
          <c:dPt>
            <c:idx val="3"/>
            <c:invertIfNegative val="0"/>
            <c:bubble3D val="0"/>
            <c:extLst>
              <c:ext xmlns:c16="http://schemas.microsoft.com/office/drawing/2014/chart" uri="{C3380CC4-5D6E-409C-BE32-E72D297353CC}">
                <c16:uniqueId val="{00000003-DA32-44BB-842A-E7B621565371}"/>
              </c:ext>
            </c:extLst>
          </c:dPt>
          <c:cat>
            <c:multiLvlStrRef>
              <c:f>'MLHD disab'!$A$4:$A$14</c:f>
              <c:multiLvlStrCache>
                <c:ptCount val="6"/>
                <c:lvl>
                  <c:pt idx="0">
                    <c:v>Health Care Card holders %</c:v>
                  </c:pt>
                  <c:pt idx="1">
                    <c:v>Seniors Health Card holders %</c:v>
                  </c:pt>
                  <c:pt idx="2">
                    <c:v>Pensioner Concession Card holders %</c:v>
                  </c:pt>
                  <c:pt idx="3">
                    <c:v>Health Care Card holders %</c:v>
                  </c:pt>
                  <c:pt idx="4">
                    <c:v>Seniors Health Card holders %</c:v>
                  </c:pt>
                  <c:pt idx="5">
                    <c:v>Pensioner Concession Card holders %</c:v>
                  </c:pt>
                </c:lvl>
                <c:lvl>
                  <c:pt idx="0">
                    <c:v>Murrumbidgee</c:v>
                  </c:pt>
                  <c:pt idx="3">
                    <c:v>New South Wales</c:v>
                  </c:pt>
                </c:lvl>
              </c:multiLvlStrCache>
            </c:multiLvlStrRef>
          </c:cat>
          <c:val>
            <c:numRef>
              <c:f>'MLHD disab'!$B$4:$B$14</c:f>
              <c:numCache>
                <c:formatCode>General</c:formatCode>
                <c:ptCount val="6"/>
                <c:pt idx="0">
                  <c:v>5.8296565586646656</c:v>
                </c:pt>
                <c:pt idx="1">
                  <c:v>10.845539598713065</c:v>
                </c:pt>
                <c:pt idx="2">
                  <c:v>26.279028068820914</c:v>
                </c:pt>
                <c:pt idx="3">
                  <c:v>6.6778152042408561</c:v>
                </c:pt>
                <c:pt idx="4">
                  <c:v>11.997788413165397</c:v>
                </c:pt>
                <c:pt idx="5">
                  <c:v>20.455855753758922</c:v>
                </c:pt>
              </c:numCache>
            </c:numRef>
          </c:val>
          <c:extLst>
            <c:ext xmlns:c16="http://schemas.microsoft.com/office/drawing/2014/chart" uri="{C3380CC4-5D6E-409C-BE32-E72D297353CC}">
              <c16:uniqueId val="{00000004-DA32-44BB-842A-E7B621565371}"/>
            </c:ext>
          </c:extLst>
        </c:ser>
        <c:dLbls>
          <c:showLegendKey val="0"/>
          <c:showVal val="0"/>
          <c:showCatName val="0"/>
          <c:showSerName val="0"/>
          <c:showPercent val="0"/>
          <c:showBubbleSize val="0"/>
        </c:dLbls>
        <c:gapWidth val="219"/>
        <c:overlap val="-27"/>
        <c:axId val="1172779472"/>
        <c:axId val="1172780256"/>
      </c:barChart>
      <c:catAx>
        <c:axId val="117277947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172780256"/>
        <c:crosses val="autoZero"/>
        <c:auto val="1"/>
        <c:lblAlgn val="ctr"/>
        <c:lblOffset val="100"/>
        <c:noMultiLvlLbl val="0"/>
      </c:catAx>
      <c:valAx>
        <c:axId val="1172780256"/>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172779472"/>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Visible val="1"/>
      </c14:pivotOptions>
    </c:ext>
  </c:extLst>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7.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9.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4" Type="http://schemas.openxmlformats.org/officeDocument/2006/relationships/chart" Target="../charts/chart8.xml"/></Relationships>
</file>

<file path=xl/drawings/_rels/drawing4.xml.rels><?xml version="1.0" encoding="UTF-8" standalone="yes"?>
<Relationships xmlns="http://schemas.openxmlformats.org/package/2006/relationships"><Relationship Id="rId1" Type="http://schemas.openxmlformats.org/officeDocument/2006/relationships/chart" Target="../charts/chart9.xml"/></Relationships>
</file>

<file path=xl/drawings/_rels/drawing5.xml.rels><?xml version="1.0" encoding="UTF-8" standalone="yes"?>
<Relationships xmlns="http://schemas.openxmlformats.org/package/2006/relationships"><Relationship Id="rId1" Type="http://schemas.openxmlformats.org/officeDocument/2006/relationships/chart" Target="../charts/chart10.xml"/></Relationships>
</file>

<file path=xl/drawings/_rels/drawing6.xml.rels><?xml version="1.0" encoding="UTF-8" standalone="yes"?>
<Relationships xmlns="http://schemas.openxmlformats.org/package/2006/relationships"><Relationship Id="rId1" Type="http://schemas.openxmlformats.org/officeDocument/2006/relationships/chart" Target="../charts/chart11.xml"/></Relationships>
</file>

<file path=xl/drawings/_rels/drawing7.xml.rels><?xml version="1.0" encoding="UTF-8" standalone="yes"?>
<Relationships xmlns="http://schemas.openxmlformats.org/package/2006/relationships"><Relationship Id="rId1" Type="http://schemas.openxmlformats.org/officeDocument/2006/relationships/chart" Target="../charts/chart12.xml"/></Relationships>
</file>

<file path=xl/drawings/_rels/drawing8.xml.rels><?xml version="1.0" encoding="UTF-8" standalone="yes"?>
<Relationships xmlns="http://schemas.openxmlformats.org/package/2006/relationships"><Relationship Id="rId1" Type="http://schemas.openxmlformats.org/officeDocument/2006/relationships/chart" Target="../charts/chart13.xml"/></Relationships>
</file>

<file path=xl/drawings/_rels/drawing9.xml.rels><?xml version="1.0" encoding="UTF-8" standalone="yes"?>
<Relationships xmlns="http://schemas.openxmlformats.org/package/2006/relationships"><Relationship Id="rId1" Type="http://schemas.openxmlformats.org/officeDocument/2006/relationships/chart" Target="../charts/chart14.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15.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16.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17.xml"/></Relationships>
</file>

<file path=xl/drawings/_rels/drawing13.xml.rels><?xml version="1.0" encoding="UTF-8" standalone="yes"?>
<Relationships xmlns="http://schemas.openxmlformats.org/package/2006/relationships"><Relationship Id="rId1" Type="http://schemas.openxmlformats.org/officeDocument/2006/relationships/chart" Target="../charts/chart18.xml"/></Relationships>
</file>

<file path=xl/drawings/_rels/drawing14.xml.rels><?xml version="1.0" encoding="UTF-8" standalone="yes"?>
<Relationships xmlns="http://schemas.openxmlformats.org/package/2006/relationships"><Relationship Id="rId1" Type="http://schemas.openxmlformats.org/officeDocument/2006/relationships/chart" Target="../charts/chart19.xml"/></Relationships>
</file>

<file path=xl/drawings/drawing1.xml><?xml version="1.0" encoding="utf-8"?>
<xdr:wsDr xmlns:xdr="http://schemas.openxmlformats.org/drawingml/2006/spreadsheetDrawing" xmlns:a="http://schemas.openxmlformats.org/drawingml/2006/main">
  <xdr:twoCellAnchor>
    <xdr:from>
      <xdr:col>0</xdr:col>
      <xdr:colOff>85725</xdr:colOff>
      <xdr:row>0</xdr:row>
      <xdr:rowOff>66674</xdr:rowOff>
    </xdr:from>
    <xdr:to>
      <xdr:col>13</xdr:col>
      <xdr:colOff>571500</xdr:colOff>
      <xdr:row>99</xdr:row>
      <xdr:rowOff>19050</xdr:rowOff>
    </xdr:to>
    <xdr:sp macro="" textlink="">
      <xdr:nvSpPr>
        <xdr:cNvPr id="2" name="TextBox 1">
          <a:extLst>
            <a:ext uri="{FF2B5EF4-FFF2-40B4-BE49-F238E27FC236}">
              <a16:creationId xmlns:a16="http://schemas.microsoft.com/office/drawing/2014/main" id="{7713674B-CB2B-CA20-7E5A-716D17AC4343}"/>
            </a:ext>
          </a:extLst>
        </xdr:cNvPr>
        <xdr:cNvSpPr txBox="1"/>
      </xdr:nvSpPr>
      <xdr:spPr>
        <a:xfrm>
          <a:off x="85725" y="66674"/>
          <a:ext cx="11382375" cy="2258377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AU" sz="1400">
              <a:solidFill>
                <a:schemeClr val="dk1"/>
              </a:solidFill>
              <a:effectLst/>
              <a:latin typeface="+mn-lt"/>
              <a:ea typeface="+mn-ea"/>
              <a:cs typeface="+mn-cs"/>
            </a:rPr>
            <a:t>Notes on Concession Cards and eligibility </a:t>
          </a:r>
        </a:p>
        <a:p>
          <a:endParaRPr lang="en-AU" sz="1100" b="1">
            <a:solidFill>
              <a:schemeClr val="dk1"/>
            </a:solidFill>
            <a:effectLst/>
            <a:latin typeface="+mn-lt"/>
            <a:ea typeface="+mn-ea"/>
            <a:cs typeface="+mn-cs"/>
          </a:endParaRPr>
        </a:p>
        <a:p>
          <a:r>
            <a:rPr lang="en-AU" sz="1100" b="1">
              <a:solidFill>
                <a:schemeClr val="dk1"/>
              </a:solidFill>
              <a:effectLst/>
              <a:latin typeface="+mn-lt"/>
              <a:ea typeface="+mn-ea"/>
              <a:cs typeface="+mn-cs"/>
            </a:rPr>
            <a:t>Pensioner Concession Card holders, June 2023 </a:t>
          </a:r>
          <a:endParaRPr lang="en-AU" sz="1100">
            <a:solidFill>
              <a:schemeClr val="dk1"/>
            </a:solidFill>
            <a:effectLst/>
            <a:latin typeface="+mn-lt"/>
            <a:ea typeface="+mn-ea"/>
            <a:cs typeface="+mn-cs"/>
          </a:endParaRPr>
        </a:p>
        <a:p>
          <a:r>
            <a:rPr lang="en-AU" sz="1100" b="1">
              <a:solidFill>
                <a:schemeClr val="dk1"/>
              </a:solidFill>
              <a:effectLst/>
              <a:latin typeface="+mn-lt"/>
              <a:ea typeface="+mn-ea"/>
              <a:cs typeface="+mn-cs"/>
            </a:rPr>
            <a:t>– by PHA, LGA, PHN, Quintiles, Quintiles within PHNs, Remoteness </a:t>
          </a:r>
          <a:endParaRPr lang="en-AU" sz="1100">
            <a:solidFill>
              <a:schemeClr val="dk1"/>
            </a:solidFill>
            <a:effectLst/>
            <a:latin typeface="+mn-lt"/>
            <a:ea typeface="+mn-ea"/>
            <a:cs typeface="+mn-cs"/>
          </a:endParaRPr>
        </a:p>
        <a:p>
          <a:r>
            <a:rPr lang="en-AU" sz="1100">
              <a:solidFill>
                <a:schemeClr val="dk1"/>
              </a:solidFill>
              <a:effectLst/>
              <a:latin typeface="+mn-lt"/>
              <a:ea typeface="+mn-ea"/>
              <a:cs typeface="+mn-cs"/>
            </a:rPr>
            <a:t> </a:t>
          </a:r>
        </a:p>
        <a:p>
          <a:r>
            <a:rPr lang="en-AU" sz="1100" b="1">
              <a:solidFill>
                <a:schemeClr val="dk1"/>
              </a:solidFill>
              <a:effectLst/>
              <a:latin typeface="+mn-lt"/>
              <a:ea typeface="+mn-ea"/>
              <a:cs typeface="+mn-cs"/>
            </a:rPr>
            <a:t>Policy context:</a:t>
          </a:r>
          <a:r>
            <a:rPr lang="en-AU" sz="1100">
              <a:solidFill>
                <a:schemeClr val="dk1"/>
              </a:solidFill>
              <a:effectLst/>
              <a:latin typeface="+mn-lt"/>
              <a:ea typeface="+mn-ea"/>
              <a:cs typeface="+mn-cs"/>
            </a:rPr>
            <a:t> Entitlement to an Australian Government Pensioner Concession Card (PCC) is used here as a proxy for low socioeconomic status. People who hold a PCC include those in receipt of a number of pension and benefit types, with the largest group being those who are receiving the Age Pension. Other groups include people with disabilities, carers and sole parents. As PCC cardholders have some of the lowest incomes in the population, they are also likely to have poorer health. Compared with those who have social and economic advantages, disadvantaged Australians are more likely to have shorter lives, experience higher levels of disease risk factors and use fewer preventive health services [1]. </a:t>
          </a:r>
        </a:p>
        <a:p>
          <a:r>
            <a:rPr lang="en-AU" sz="1100">
              <a:solidFill>
                <a:schemeClr val="dk1"/>
              </a:solidFill>
              <a:effectLst/>
              <a:latin typeface="+mn-lt"/>
              <a:ea typeface="+mn-ea"/>
              <a:cs typeface="+mn-cs"/>
            </a:rPr>
            <a:t> </a:t>
          </a:r>
        </a:p>
        <a:p>
          <a:r>
            <a:rPr lang="en-AU" sz="1100" i="1">
              <a:solidFill>
                <a:schemeClr val="dk1"/>
              </a:solidFill>
              <a:effectLst/>
              <a:latin typeface="+mn-lt"/>
              <a:ea typeface="+mn-ea"/>
              <a:cs typeface="+mn-cs"/>
            </a:rPr>
            <a:t>Reference </a:t>
          </a:r>
          <a:endParaRPr lang="en-AU" sz="1100">
            <a:solidFill>
              <a:schemeClr val="dk1"/>
            </a:solidFill>
            <a:effectLst/>
            <a:latin typeface="+mn-lt"/>
            <a:ea typeface="+mn-ea"/>
            <a:cs typeface="+mn-cs"/>
          </a:endParaRPr>
        </a:p>
        <a:p>
          <a:r>
            <a:rPr lang="en-AU" sz="1100">
              <a:solidFill>
                <a:schemeClr val="dk1"/>
              </a:solidFill>
              <a:effectLst/>
              <a:latin typeface="+mn-lt"/>
              <a:ea typeface="+mn-ea"/>
              <a:cs typeface="+mn-cs"/>
            </a:rPr>
            <a:t>1. Australian Institute of Health and Welfare (AIHW). Australia’s health 2008. (AIHW Cat. no. AUS 99). Canberra: AIHW; 2008. </a:t>
          </a:r>
        </a:p>
        <a:p>
          <a:r>
            <a:rPr lang="en-AU" sz="1100">
              <a:solidFill>
                <a:schemeClr val="dk1"/>
              </a:solidFill>
              <a:effectLst/>
              <a:latin typeface="+mn-lt"/>
              <a:ea typeface="+mn-ea"/>
              <a:cs typeface="+mn-cs"/>
            </a:rPr>
            <a:t> </a:t>
          </a:r>
        </a:p>
        <a:p>
          <a:r>
            <a:rPr lang="en-AU" sz="1100" b="1">
              <a:solidFill>
                <a:schemeClr val="dk1"/>
              </a:solidFill>
              <a:effectLst/>
              <a:latin typeface="+mn-lt"/>
              <a:ea typeface="+mn-ea"/>
              <a:cs typeface="+mn-cs"/>
            </a:rPr>
            <a:t>Indicator detail:</a:t>
          </a:r>
          <a:r>
            <a:rPr lang="en-AU" sz="1100">
              <a:solidFill>
                <a:schemeClr val="dk1"/>
              </a:solidFill>
              <a:effectLst/>
              <a:latin typeface="+mn-lt"/>
              <a:ea typeface="+mn-ea"/>
              <a:cs typeface="+mn-cs"/>
            </a:rPr>
            <a:t> You can get a Pensioner Concession Card if you receive any of the following payments: </a:t>
          </a:r>
        </a:p>
        <a:p>
          <a:pPr lvl="0" fontAlgn="base"/>
          <a:r>
            <a:rPr lang="en-AU" sz="1100" u="none" strike="noStrike">
              <a:solidFill>
                <a:schemeClr val="dk1"/>
              </a:solidFill>
              <a:effectLst/>
              <a:latin typeface="+mn-lt"/>
              <a:ea typeface="+mn-ea"/>
              <a:cs typeface="+mn-cs"/>
            </a:rPr>
            <a:t>Age Pension </a:t>
          </a:r>
        </a:p>
        <a:p>
          <a:pPr lvl="0" fontAlgn="base"/>
          <a:r>
            <a:rPr lang="en-AU" sz="1100" u="none" strike="noStrike">
              <a:solidFill>
                <a:schemeClr val="dk1"/>
              </a:solidFill>
              <a:effectLst/>
              <a:latin typeface="+mn-lt"/>
              <a:ea typeface="+mn-ea"/>
              <a:cs typeface="+mn-cs"/>
            </a:rPr>
            <a:t>Carer Payment </a:t>
          </a:r>
        </a:p>
        <a:p>
          <a:pPr lvl="0" fontAlgn="base"/>
          <a:r>
            <a:rPr lang="en-AU" sz="1100" u="none" strike="noStrike">
              <a:solidFill>
                <a:schemeClr val="dk1"/>
              </a:solidFill>
              <a:effectLst/>
              <a:latin typeface="+mn-lt"/>
              <a:ea typeface="+mn-ea"/>
              <a:cs typeface="+mn-cs"/>
            </a:rPr>
            <a:t>Disability Support Pension </a:t>
          </a:r>
        </a:p>
        <a:p>
          <a:pPr lvl="0" fontAlgn="base"/>
          <a:r>
            <a:rPr lang="en-AU" sz="1100" u="none" strike="noStrike">
              <a:solidFill>
                <a:schemeClr val="dk1"/>
              </a:solidFill>
              <a:effectLst/>
              <a:latin typeface="+mn-lt"/>
              <a:ea typeface="+mn-ea"/>
              <a:cs typeface="+mn-cs"/>
            </a:rPr>
            <a:t>JobSeeker Payment or Youth Allowance and are single, caring for a dependent child and looking for work </a:t>
          </a:r>
        </a:p>
        <a:p>
          <a:pPr lvl="0" fontAlgn="base"/>
          <a:r>
            <a:rPr lang="en-AU" sz="1100" u="none" strike="noStrike">
              <a:solidFill>
                <a:schemeClr val="dk1"/>
              </a:solidFill>
              <a:effectLst/>
              <a:latin typeface="+mn-lt"/>
              <a:ea typeface="+mn-ea"/>
              <a:cs typeface="+mn-cs"/>
            </a:rPr>
            <a:t>Parenting Payment Single. </a:t>
          </a:r>
        </a:p>
        <a:p>
          <a:r>
            <a:rPr lang="en-AU" sz="1100">
              <a:solidFill>
                <a:schemeClr val="dk1"/>
              </a:solidFill>
              <a:effectLst/>
              <a:latin typeface="+mn-lt"/>
              <a:ea typeface="+mn-ea"/>
              <a:cs typeface="+mn-cs"/>
            </a:rPr>
            <a:t> </a:t>
          </a:r>
        </a:p>
        <a:p>
          <a:r>
            <a:rPr lang="en-AU" sz="1100">
              <a:solidFill>
                <a:schemeClr val="dk1"/>
              </a:solidFill>
              <a:effectLst/>
              <a:latin typeface="+mn-lt"/>
              <a:ea typeface="+mn-ea"/>
              <a:cs typeface="+mn-cs"/>
            </a:rPr>
            <a:t>The data exclude details of Health Care Card holders and Commonwealth Seniors Health Card holders. </a:t>
          </a:r>
        </a:p>
        <a:p>
          <a:r>
            <a:rPr lang="en-AU" sz="1100">
              <a:solidFill>
                <a:schemeClr val="dk1"/>
              </a:solidFill>
              <a:effectLst/>
              <a:latin typeface="+mn-lt"/>
              <a:ea typeface="+mn-ea"/>
              <a:cs typeface="+mn-cs"/>
            </a:rPr>
            <a:t>Population Health Area (PHA) data were derived from already suppressed Statistical Area Level 2 (SA2) data. Therefore, if a PHA includes an SA2 with suppressed data, there could be an undercount in the PHA.  As State and territory totals were also provided, data in the ‘Unknown’ data row in the Excel data workbooks are calculated from the difference between the sum of the PHA or LGA data and the State/Territory totals; these figures therefore include the sum of the suppressed SA2 cells. </a:t>
          </a:r>
        </a:p>
        <a:p>
          <a:r>
            <a:rPr lang="en-AU" sz="1100">
              <a:solidFill>
                <a:schemeClr val="dk1"/>
              </a:solidFill>
              <a:effectLst/>
              <a:latin typeface="+mn-lt"/>
              <a:ea typeface="+mn-ea"/>
              <a:cs typeface="+mn-cs"/>
            </a:rPr>
            <a:t> </a:t>
          </a:r>
        </a:p>
        <a:p>
          <a:r>
            <a:rPr lang="en-AU" sz="1100">
              <a:solidFill>
                <a:schemeClr val="dk1"/>
              </a:solidFill>
              <a:effectLst/>
              <a:latin typeface="+mn-lt"/>
              <a:ea typeface="+mn-ea"/>
              <a:cs typeface="+mn-cs"/>
            </a:rPr>
            <a:t>Data cells with counts of less than five were suppressed (confidentialised).  </a:t>
          </a:r>
        </a:p>
        <a:p>
          <a:r>
            <a:rPr lang="en-AU" sz="1100">
              <a:solidFill>
                <a:schemeClr val="dk1"/>
              </a:solidFill>
              <a:effectLst/>
              <a:latin typeface="+mn-lt"/>
              <a:ea typeface="+mn-ea"/>
              <a:cs typeface="+mn-cs"/>
            </a:rPr>
            <a:t> </a:t>
          </a:r>
        </a:p>
        <a:p>
          <a:r>
            <a:rPr lang="en-AU" sz="1100" b="1">
              <a:solidFill>
                <a:schemeClr val="dk1"/>
              </a:solidFill>
              <a:effectLst/>
              <a:latin typeface="+mn-lt"/>
              <a:ea typeface="+mn-ea"/>
              <a:cs typeface="+mn-cs"/>
            </a:rPr>
            <a:t>Geography:</a:t>
          </a:r>
          <a:r>
            <a:rPr lang="en-AU" sz="1100">
              <a:solidFill>
                <a:schemeClr val="dk1"/>
              </a:solidFill>
              <a:effectLst/>
              <a:latin typeface="+mn-lt"/>
              <a:ea typeface="+mn-ea"/>
              <a:cs typeface="+mn-cs"/>
            </a:rPr>
            <a:t> Data available by Population Health Area, Local Government Area, Primary Health Network, Quintile of socioeconomic disadvantage of area and Quintiles within PHNs, and Remoteness Area. </a:t>
          </a:r>
        </a:p>
        <a:p>
          <a:r>
            <a:rPr lang="en-AU" sz="1100">
              <a:solidFill>
                <a:schemeClr val="dk1"/>
              </a:solidFill>
              <a:effectLst/>
              <a:latin typeface="+mn-lt"/>
              <a:ea typeface="+mn-ea"/>
              <a:cs typeface="+mn-cs"/>
            </a:rPr>
            <a:t> </a:t>
          </a:r>
        </a:p>
        <a:p>
          <a:r>
            <a:rPr lang="en-AU" sz="1100" b="1">
              <a:solidFill>
                <a:schemeClr val="dk1"/>
              </a:solidFill>
              <a:effectLst/>
              <a:latin typeface="+mn-lt"/>
              <a:ea typeface="+mn-ea"/>
              <a:cs typeface="+mn-cs"/>
            </a:rPr>
            <a:t>Numerator:</a:t>
          </a:r>
          <a:r>
            <a:rPr lang="en-AU" sz="1100">
              <a:solidFill>
                <a:schemeClr val="dk1"/>
              </a:solidFill>
              <a:effectLst/>
              <a:latin typeface="+mn-lt"/>
              <a:ea typeface="+mn-ea"/>
              <a:cs typeface="+mn-cs"/>
            </a:rPr>
            <a:t> People in receipt of a Pensioner Concession Card from the Department of Human Services (Centrelink) at June 2022. </a:t>
          </a:r>
        </a:p>
        <a:p>
          <a:r>
            <a:rPr lang="en-AU" sz="1100">
              <a:solidFill>
                <a:schemeClr val="dk1"/>
              </a:solidFill>
              <a:effectLst/>
              <a:latin typeface="+mn-lt"/>
              <a:ea typeface="+mn-ea"/>
              <a:cs typeface="+mn-cs"/>
            </a:rPr>
            <a:t> </a:t>
          </a:r>
        </a:p>
        <a:p>
          <a:r>
            <a:rPr lang="en-AU" sz="1100" b="1">
              <a:solidFill>
                <a:schemeClr val="dk1"/>
              </a:solidFill>
              <a:effectLst/>
              <a:latin typeface="+mn-lt"/>
              <a:ea typeface="+mn-ea"/>
              <a:cs typeface="+mn-cs"/>
            </a:rPr>
            <a:t>Denominator:</a:t>
          </a:r>
          <a:r>
            <a:rPr lang="en-AU" sz="1100">
              <a:solidFill>
                <a:schemeClr val="dk1"/>
              </a:solidFill>
              <a:effectLst/>
              <a:latin typeface="+mn-lt"/>
              <a:ea typeface="+mn-ea"/>
              <a:cs typeface="+mn-cs"/>
            </a:rPr>
            <a:t> People aged 15 years and over at June 2022 (population data at June 2023 not available at time of publication). </a:t>
          </a:r>
        </a:p>
        <a:p>
          <a:r>
            <a:rPr lang="en-AU" sz="1100">
              <a:solidFill>
                <a:schemeClr val="dk1"/>
              </a:solidFill>
              <a:effectLst/>
              <a:latin typeface="+mn-lt"/>
              <a:ea typeface="+mn-ea"/>
              <a:cs typeface="+mn-cs"/>
            </a:rPr>
            <a:t> </a:t>
          </a:r>
        </a:p>
        <a:p>
          <a:r>
            <a:rPr lang="en-AU" sz="1100" b="1">
              <a:solidFill>
                <a:schemeClr val="dk1"/>
              </a:solidFill>
              <a:effectLst/>
              <a:latin typeface="+mn-lt"/>
              <a:ea typeface="+mn-ea"/>
              <a:cs typeface="+mn-cs"/>
            </a:rPr>
            <a:t>Detail of analysis: </a:t>
          </a:r>
          <a:r>
            <a:rPr lang="en-AU" sz="1100">
              <a:solidFill>
                <a:schemeClr val="dk1"/>
              </a:solidFill>
              <a:effectLst/>
              <a:latin typeface="+mn-lt"/>
              <a:ea typeface="+mn-ea"/>
              <a:cs typeface="+mn-cs"/>
            </a:rPr>
            <a:t>Per cent. </a:t>
          </a:r>
        </a:p>
        <a:p>
          <a:r>
            <a:rPr lang="en-AU" sz="1100">
              <a:solidFill>
                <a:schemeClr val="dk1"/>
              </a:solidFill>
              <a:effectLst/>
              <a:latin typeface="+mn-lt"/>
              <a:ea typeface="+mn-ea"/>
              <a:cs typeface="+mn-cs"/>
            </a:rPr>
            <a:t> </a:t>
          </a:r>
        </a:p>
        <a:p>
          <a:r>
            <a:rPr lang="en-AU" sz="1100" b="1">
              <a:solidFill>
                <a:schemeClr val="dk1"/>
              </a:solidFill>
              <a:effectLst/>
              <a:latin typeface="+mn-lt"/>
              <a:ea typeface="+mn-ea"/>
              <a:cs typeface="+mn-cs"/>
            </a:rPr>
            <a:t>Source:</a:t>
          </a:r>
          <a:r>
            <a:rPr lang="en-AU" sz="1100">
              <a:solidFill>
                <a:schemeClr val="dk1"/>
              </a:solidFill>
              <a:effectLst/>
              <a:latin typeface="+mn-lt"/>
              <a:ea typeface="+mn-ea"/>
              <a:cs typeface="+mn-cs"/>
            </a:rPr>
            <a:t> Compiled by PHIDU based on data from the DSS Payment Demographic Data, June 2023, available from </a:t>
          </a:r>
          <a:r>
            <a:rPr lang="en-AU" sz="1100" b="1" u="sng">
              <a:solidFill>
                <a:schemeClr val="dk1"/>
              </a:solidFill>
              <a:effectLst/>
              <a:latin typeface="+mn-lt"/>
              <a:ea typeface="+mn-ea"/>
              <a:cs typeface="+mn-cs"/>
              <a:hlinkClick xmlns:r="http://schemas.openxmlformats.org/officeDocument/2006/relationships" r:id=""/>
            </a:rPr>
            <a:t>https://data.gov.au/data/dataset/dss-payment-demographic-data</a:t>
          </a:r>
          <a:r>
            <a:rPr lang="en-AU" sz="1100" u="none" strike="noStrike">
              <a:solidFill>
                <a:schemeClr val="dk1"/>
              </a:solidFill>
              <a:effectLst/>
              <a:latin typeface="+mn-lt"/>
              <a:ea typeface="+mn-ea"/>
              <a:cs typeface="+mn-cs"/>
              <a:hlinkClick xmlns:r="http://schemas.openxmlformats.org/officeDocument/2006/relationships" r:id=""/>
            </a:rPr>
            <a:t>;</a:t>
          </a:r>
          <a:r>
            <a:rPr lang="en-AU" sz="1100">
              <a:solidFill>
                <a:schemeClr val="dk1"/>
              </a:solidFill>
              <a:effectLst/>
              <a:latin typeface="+mn-lt"/>
              <a:ea typeface="+mn-ea"/>
              <a:cs typeface="+mn-cs"/>
            </a:rPr>
            <a:t> accessed December 2023; and Australian Bureau of Statistics estimated resident population, 30 June 2022 (population data at June 2023 not available at time of publication). </a:t>
          </a:r>
        </a:p>
        <a:p>
          <a:r>
            <a:rPr lang="en-AU" sz="1100">
              <a:solidFill>
                <a:schemeClr val="dk1"/>
              </a:solidFill>
              <a:effectLst/>
              <a:latin typeface="+mn-lt"/>
              <a:ea typeface="+mn-ea"/>
              <a:cs typeface="+mn-cs"/>
            </a:rPr>
            <a:t> </a:t>
          </a:r>
        </a:p>
        <a:p>
          <a:r>
            <a:rPr lang="en-AU" sz="1100">
              <a:solidFill>
                <a:schemeClr val="dk1"/>
              </a:solidFill>
              <a:effectLst/>
              <a:latin typeface="+mn-lt"/>
              <a:ea typeface="+mn-ea"/>
              <a:cs typeface="+mn-cs"/>
            </a:rPr>
            <a:t> </a:t>
          </a:r>
        </a:p>
        <a:p>
          <a:r>
            <a:rPr lang="en-AU" sz="1100" b="1">
              <a:solidFill>
                <a:schemeClr val="dk1"/>
              </a:solidFill>
              <a:effectLst/>
              <a:latin typeface="+mn-lt"/>
              <a:ea typeface="+mn-ea"/>
              <a:cs typeface="+mn-cs"/>
            </a:rPr>
            <a:t>Health Care Card holders, June 2023 </a:t>
          </a:r>
          <a:endParaRPr lang="en-AU" sz="1100">
            <a:solidFill>
              <a:schemeClr val="dk1"/>
            </a:solidFill>
            <a:effectLst/>
            <a:latin typeface="+mn-lt"/>
            <a:ea typeface="+mn-ea"/>
            <a:cs typeface="+mn-cs"/>
          </a:endParaRPr>
        </a:p>
        <a:p>
          <a:r>
            <a:rPr lang="en-AU" sz="1100" b="1">
              <a:solidFill>
                <a:schemeClr val="dk1"/>
              </a:solidFill>
              <a:effectLst/>
              <a:latin typeface="+mn-lt"/>
              <a:ea typeface="+mn-ea"/>
              <a:cs typeface="+mn-cs"/>
            </a:rPr>
            <a:t>– by PHA, LGA, PHN, Quintiles, Quintiles within PHNs, Remoteness </a:t>
          </a:r>
          <a:endParaRPr lang="en-AU" sz="1100">
            <a:solidFill>
              <a:schemeClr val="dk1"/>
            </a:solidFill>
            <a:effectLst/>
            <a:latin typeface="+mn-lt"/>
            <a:ea typeface="+mn-ea"/>
            <a:cs typeface="+mn-cs"/>
          </a:endParaRPr>
        </a:p>
        <a:p>
          <a:r>
            <a:rPr lang="en-AU" sz="1100">
              <a:solidFill>
                <a:schemeClr val="dk1"/>
              </a:solidFill>
              <a:effectLst/>
              <a:latin typeface="+mn-lt"/>
              <a:ea typeface="+mn-ea"/>
              <a:cs typeface="+mn-cs"/>
            </a:rPr>
            <a:t> </a:t>
          </a:r>
        </a:p>
        <a:p>
          <a:r>
            <a:rPr lang="en-AU" sz="1100" b="1">
              <a:solidFill>
                <a:schemeClr val="dk1"/>
              </a:solidFill>
              <a:effectLst/>
              <a:latin typeface="+mn-lt"/>
              <a:ea typeface="+mn-ea"/>
              <a:cs typeface="+mn-cs"/>
            </a:rPr>
            <a:t>Policy context:</a:t>
          </a:r>
          <a:r>
            <a:rPr lang="en-AU" sz="1100">
              <a:solidFill>
                <a:schemeClr val="dk1"/>
              </a:solidFill>
              <a:effectLst/>
              <a:latin typeface="+mn-lt"/>
              <a:ea typeface="+mn-ea"/>
              <a:cs typeface="+mn-cs"/>
            </a:rPr>
            <a:t> Entitlement to an Australian Government Health Care Card (HCC) is used here as a proxy for low socioeconomic status. The HCC provides access to prescription medicines for cardholders and their dependants at greatly reduced cost, and free after a cost threshold is reached; access to bulk-billed GP appointments, at the discretion of the doctor (the Government provides financial incentives for GPs to bulk-bill concession card holders); and a reduction in the cost of out-of-hospital medical expenses, through the Medicare Safety Net threshold. The cards may also attract educational, recreational, transport or other concessions from state and local governments and third party providers. </a:t>
          </a:r>
        </a:p>
        <a:p>
          <a:r>
            <a:rPr lang="en-AU" sz="1100">
              <a:solidFill>
                <a:schemeClr val="dk1"/>
              </a:solidFill>
              <a:effectLst/>
              <a:latin typeface="+mn-lt"/>
              <a:ea typeface="+mn-ea"/>
              <a:cs typeface="+mn-cs"/>
            </a:rPr>
            <a:t> </a:t>
          </a:r>
        </a:p>
        <a:p>
          <a:r>
            <a:rPr lang="en-AU" sz="1100">
              <a:solidFill>
                <a:schemeClr val="dk1"/>
              </a:solidFill>
              <a:effectLst/>
              <a:latin typeface="+mn-lt"/>
              <a:ea typeface="+mn-ea"/>
              <a:cs typeface="+mn-cs"/>
            </a:rPr>
            <a:t>People who have an HCC are, together with those with a Pensioner Concession Card, generally among the lowest income earners, and, as such, they are likely to also have poorer health. In 2003, it was reported that HCC holders were more likely to suffer chronic health problems (most chronic diseases and poorer oral health), including psychosocial problems (such as sleep disturbances, anxiety and depression), have more medications prescribed and receive less preventive care [1]. </a:t>
          </a:r>
        </a:p>
        <a:p>
          <a:r>
            <a:rPr lang="en-AU" sz="1100">
              <a:solidFill>
                <a:schemeClr val="dk1"/>
              </a:solidFill>
              <a:effectLst/>
              <a:latin typeface="+mn-lt"/>
              <a:ea typeface="+mn-ea"/>
              <a:cs typeface="+mn-cs"/>
            </a:rPr>
            <a:t> </a:t>
          </a:r>
        </a:p>
        <a:p>
          <a:r>
            <a:rPr lang="en-AU" sz="1100" i="1">
              <a:solidFill>
                <a:schemeClr val="dk1"/>
              </a:solidFill>
              <a:effectLst/>
              <a:latin typeface="+mn-lt"/>
              <a:ea typeface="+mn-ea"/>
              <a:cs typeface="+mn-cs"/>
            </a:rPr>
            <a:t> 	 </a:t>
          </a:r>
          <a:endParaRPr lang="en-AU" sz="1100">
            <a:solidFill>
              <a:schemeClr val="dk1"/>
            </a:solidFill>
            <a:effectLst/>
            <a:latin typeface="+mn-lt"/>
            <a:ea typeface="+mn-ea"/>
            <a:cs typeface="+mn-cs"/>
          </a:endParaRPr>
        </a:p>
        <a:p>
          <a:r>
            <a:rPr lang="en-AU" sz="1100" i="1">
              <a:solidFill>
                <a:schemeClr val="dk1"/>
              </a:solidFill>
              <a:effectLst/>
              <a:latin typeface="+mn-lt"/>
              <a:ea typeface="+mn-ea"/>
              <a:cs typeface="+mn-cs"/>
            </a:rPr>
            <a:t>Reference </a:t>
          </a:r>
          <a:endParaRPr lang="en-AU" sz="1100">
            <a:solidFill>
              <a:schemeClr val="dk1"/>
            </a:solidFill>
            <a:effectLst/>
            <a:latin typeface="+mn-lt"/>
            <a:ea typeface="+mn-ea"/>
            <a:cs typeface="+mn-cs"/>
          </a:endParaRPr>
        </a:p>
        <a:p>
          <a:r>
            <a:rPr lang="en-AU" sz="1100">
              <a:solidFill>
                <a:schemeClr val="dk1"/>
              </a:solidFill>
              <a:effectLst/>
              <a:latin typeface="+mn-lt"/>
              <a:ea typeface="+mn-ea"/>
              <a:cs typeface="+mn-cs"/>
            </a:rPr>
            <a:t>1. Charles J, Valenti L, Britt H. GP visits by health care card holders: a secondary analysis of data from Bettering the Evaluation and Care of Health (BEACH), a national study of general practice activity in Australia. Aust Fam Physician. 2003;32(1/2):85-88,94. </a:t>
          </a:r>
        </a:p>
        <a:p>
          <a:r>
            <a:rPr lang="en-AU" sz="1100">
              <a:solidFill>
                <a:schemeClr val="dk1"/>
              </a:solidFill>
              <a:effectLst/>
              <a:latin typeface="+mn-lt"/>
              <a:ea typeface="+mn-ea"/>
              <a:cs typeface="+mn-cs"/>
            </a:rPr>
            <a:t> </a:t>
          </a:r>
        </a:p>
        <a:p>
          <a:r>
            <a:rPr lang="en-AU" sz="1100" b="1">
              <a:solidFill>
                <a:schemeClr val="dk1"/>
              </a:solidFill>
              <a:effectLst/>
              <a:latin typeface="+mn-lt"/>
              <a:ea typeface="+mn-ea"/>
              <a:cs typeface="+mn-cs"/>
            </a:rPr>
            <a:t>Indicator detail:</a:t>
          </a:r>
          <a:r>
            <a:rPr lang="en-AU" sz="1100">
              <a:solidFill>
                <a:schemeClr val="dk1"/>
              </a:solidFill>
              <a:effectLst/>
              <a:latin typeface="+mn-lt"/>
              <a:ea typeface="+mn-ea"/>
              <a:cs typeface="+mn-cs"/>
            </a:rPr>
            <a:t> The Health Care Card is automatically issued to people who are not qualified for a Pensioner Concession Card, and are receiving: </a:t>
          </a:r>
        </a:p>
        <a:p>
          <a:pPr lvl="0" fontAlgn="base"/>
          <a:r>
            <a:rPr lang="en-AU" sz="1100" u="none" strike="noStrike">
              <a:solidFill>
                <a:schemeClr val="dk1"/>
              </a:solidFill>
              <a:effectLst/>
              <a:latin typeface="+mn-lt"/>
              <a:ea typeface="+mn-ea"/>
              <a:cs typeface="+mn-cs"/>
            </a:rPr>
            <a:t>JobSeeker Payment, Partner Allowance, Sickness Allowance, Widow Allowance, Youth Allowance, Austudy, ABSTUDY Living Allowance, Mobility Allowance, Special Benefit, or Parenting Payment Partnered </a:t>
          </a:r>
        </a:p>
        <a:p>
          <a:pPr lvl="0" fontAlgn="base"/>
          <a:r>
            <a:rPr lang="en-AU" sz="1100" u="none" strike="noStrike">
              <a:solidFill>
                <a:schemeClr val="dk1"/>
              </a:solidFill>
              <a:effectLst/>
              <a:latin typeface="+mn-lt"/>
              <a:ea typeface="+mn-ea"/>
              <a:cs typeface="+mn-cs"/>
            </a:rPr>
            <a:t>Carer Allowance (child) </a:t>
          </a:r>
        </a:p>
        <a:p>
          <a:pPr lvl="0" fontAlgn="base"/>
          <a:r>
            <a:rPr lang="en-AU" sz="1100" u="none" strike="noStrike">
              <a:solidFill>
                <a:schemeClr val="dk1"/>
              </a:solidFill>
              <a:effectLst/>
              <a:latin typeface="+mn-lt"/>
              <a:ea typeface="+mn-ea"/>
              <a:cs typeface="+mn-cs"/>
            </a:rPr>
            <a:t>Carer Payment (child) on a short-term or episodic basis </a:t>
          </a:r>
        </a:p>
        <a:p>
          <a:pPr lvl="0" fontAlgn="base"/>
          <a:r>
            <a:rPr lang="en-AU" sz="1100" u="none" strike="noStrike">
              <a:solidFill>
                <a:schemeClr val="dk1"/>
              </a:solidFill>
              <a:effectLst/>
              <a:latin typeface="+mn-lt"/>
              <a:ea typeface="+mn-ea"/>
              <a:cs typeface="+mn-cs"/>
            </a:rPr>
            <a:t>Exceptional Circumstances Relief Payment, Farm Household Allowance, Family Tax Benefit Part A (by fortnightly instalments and whose family income is below the Family Tax Benefit Part A lower income free area). </a:t>
          </a:r>
        </a:p>
        <a:p>
          <a:r>
            <a:rPr lang="en-AU" sz="1100">
              <a:solidFill>
                <a:schemeClr val="dk1"/>
              </a:solidFill>
              <a:effectLst/>
              <a:latin typeface="+mn-lt"/>
              <a:ea typeface="+mn-ea"/>
              <a:cs typeface="+mn-cs"/>
            </a:rPr>
            <a:t> </a:t>
          </a:r>
        </a:p>
        <a:p>
          <a:r>
            <a:rPr lang="en-AU" sz="1100">
              <a:solidFill>
                <a:schemeClr val="dk1"/>
              </a:solidFill>
              <a:effectLst/>
              <a:latin typeface="+mn-lt"/>
              <a:ea typeface="+mn-ea"/>
              <a:cs typeface="+mn-cs"/>
            </a:rPr>
            <a:t>A very small number of Local Government Areas (LGAs) have proportions in excess of 100%: these are clearly not accurate. The reason for this is not clear, although it may be the result of the address of the beneficiary not being allocated to the correct small geographical area by the correspondence files available; it may also reflect inaccuracies in the denominator (the population), as population estimates at the small area level for age groups can be unreliable. It also indicates that it is possible that percentages of less than 100% may also be overstated. </a:t>
          </a:r>
        </a:p>
        <a:p>
          <a:r>
            <a:rPr lang="en-AU" sz="1100">
              <a:solidFill>
                <a:schemeClr val="dk1"/>
              </a:solidFill>
              <a:effectLst/>
              <a:latin typeface="+mn-lt"/>
              <a:ea typeface="+mn-ea"/>
              <a:cs typeface="+mn-cs"/>
            </a:rPr>
            <a:t> </a:t>
          </a:r>
        </a:p>
        <a:p>
          <a:r>
            <a:rPr lang="en-AU" sz="1100">
              <a:solidFill>
                <a:schemeClr val="dk1"/>
              </a:solidFill>
              <a:effectLst/>
              <a:latin typeface="+mn-lt"/>
              <a:ea typeface="+mn-ea"/>
              <a:cs typeface="+mn-cs"/>
            </a:rPr>
            <a:t>Population Health Area (PHA) data were derived from already suppressed Statistical Area Level 2 (SA2) data. Therefore, if a PHA includes an SA2 with suppressed data, there could be an undercount in the PHA.  As State and territory totals were also provided, data in the ‘Unknown’ data row in the Excel data workbooks are calculated from the difference between the sum of the PHA or LGA data and the State/Territory totals; these figures therefore include the sum of the suppressed SA2 cells. </a:t>
          </a:r>
        </a:p>
        <a:p>
          <a:r>
            <a:rPr lang="en-AU" sz="1100">
              <a:solidFill>
                <a:schemeClr val="dk1"/>
              </a:solidFill>
              <a:effectLst/>
              <a:latin typeface="+mn-lt"/>
              <a:ea typeface="+mn-ea"/>
              <a:cs typeface="+mn-cs"/>
            </a:rPr>
            <a:t> </a:t>
          </a:r>
        </a:p>
        <a:p>
          <a:r>
            <a:rPr lang="en-AU" sz="1100">
              <a:solidFill>
                <a:schemeClr val="dk1"/>
              </a:solidFill>
              <a:effectLst/>
              <a:latin typeface="+mn-lt"/>
              <a:ea typeface="+mn-ea"/>
              <a:cs typeface="+mn-cs"/>
            </a:rPr>
            <a:t>Data cells with counts of less than five were suppressed (confidentialised). </a:t>
          </a:r>
        </a:p>
        <a:p>
          <a:r>
            <a:rPr lang="en-AU" sz="1100">
              <a:solidFill>
                <a:schemeClr val="dk1"/>
              </a:solidFill>
              <a:effectLst/>
              <a:latin typeface="+mn-lt"/>
              <a:ea typeface="+mn-ea"/>
              <a:cs typeface="+mn-cs"/>
            </a:rPr>
            <a:t> </a:t>
          </a:r>
        </a:p>
        <a:p>
          <a:r>
            <a:rPr lang="en-AU" sz="1100" b="1">
              <a:solidFill>
                <a:schemeClr val="dk1"/>
              </a:solidFill>
              <a:effectLst/>
              <a:latin typeface="+mn-lt"/>
              <a:ea typeface="+mn-ea"/>
              <a:cs typeface="+mn-cs"/>
            </a:rPr>
            <a:t>Geography:</a:t>
          </a:r>
          <a:r>
            <a:rPr lang="en-AU" sz="1100">
              <a:solidFill>
                <a:schemeClr val="dk1"/>
              </a:solidFill>
              <a:effectLst/>
              <a:latin typeface="+mn-lt"/>
              <a:ea typeface="+mn-ea"/>
              <a:cs typeface="+mn-cs"/>
            </a:rPr>
            <a:t> Data available by Population Health Area, Local Government Area, Primary Health Network, Quintile of socioeconomic disadvantage of area and Quintiles within PHNs, and Remoteness Area. </a:t>
          </a:r>
        </a:p>
        <a:p>
          <a:r>
            <a:rPr lang="en-AU" sz="1100">
              <a:solidFill>
                <a:schemeClr val="dk1"/>
              </a:solidFill>
              <a:effectLst/>
              <a:latin typeface="+mn-lt"/>
              <a:ea typeface="+mn-ea"/>
              <a:cs typeface="+mn-cs"/>
            </a:rPr>
            <a:t> </a:t>
          </a:r>
        </a:p>
        <a:p>
          <a:r>
            <a:rPr lang="en-AU" sz="1100" b="1">
              <a:solidFill>
                <a:schemeClr val="dk1"/>
              </a:solidFill>
              <a:effectLst/>
              <a:latin typeface="+mn-lt"/>
              <a:ea typeface="+mn-ea"/>
              <a:cs typeface="+mn-cs"/>
            </a:rPr>
            <a:t>Numerator:</a:t>
          </a:r>
          <a:r>
            <a:rPr lang="en-AU" sz="1100">
              <a:solidFill>
                <a:schemeClr val="dk1"/>
              </a:solidFill>
              <a:effectLst/>
              <a:latin typeface="+mn-lt"/>
              <a:ea typeface="+mn-ea"/>
              <a:cs typeface="+mn-cs"/>
            </a:rPr>
            <a:t> People in receipt of a Health Care Card from the Department of Human Services (Centrelink). </a:t>
          </a:r>
        </a:p>
        <a:p>
          <a:r>
            <a:rPr lang="en-AU" sz="1100">
              <a:solidFill>
                <a:schemeClr val="dk1"/>
              </a:solidFill>
              <a:effectLst/>
              <a:latin typeface="+mn-lt"/>
              <a:ea typeface="+mn-ea"/>
              <a:cs typeface="+mn-cs"/>
            </a:rPr>
            <a:t> </a:t>
          </a:r>
        </a:p>
        <a:p>
          <a:r>
            <a:rPr lang="en-AU" sz="1100" b="1">
              <a:solidFill>
                <a:schemeClr val="dk1"/>
              </a:solidFill>
              <a:effectLst/>
              <a:latin typeface="+mn-lt"/>
              <a:ea typeface="+mn-ea"/>
              <a:cs typeface="+mn-cs"/>
            </a:rPr>
            <a:t>Denominator:</a:t>
          </a:r>
          <a:r>
            <a:rPr lang="en-AU" sz="1100">
              <a:solidFill>
                <a:schemeClr val="dk1"/>
              </a:solidFill>
              <a:effectLst/>
              <a:latin typeface="+mn-lt"/>
              <a:ea typeface="+mn-ea"/>
              <a:cs typeface="+mn-cs"/>
            </a:rPr>
            <a:t> People aged 0 to 64 years at 30 June 2022 (population data at June 2023 not available at time of publication). </a:t>
          </a:r>
        </a:p>
        <a:p>
          <a:r>
            <a:rPr lang="en-AU" sz="1100">
              <a:solidFill>
                <a:schemeClr val="dk1"/>
              </a:solidFill>
              <a:effectLst/>
              <a:latin typeface="+mn-lt"/>
              <a:ea typeface="+mn-ea"/>
              <a:cs typeface="+mn-cs"/>
            </a:rPr>
            <a:t> </a:t>
          </a:r>
        </a:p>
        <a:p>
          <a:r>
            <a:rPr lang="en-AU" sz="1100" b="1">
              <a:solidFill>
                <a:schemeClr val="dk1"/>
              </a:solidFill>
              <a:effectLst/>
              <a:latin typeface="+mn-lt"/>
              <a:ea typeface="+mn-ea"/>
              <a:cs typeface="+mn-cs"/>
            </a:rPr>
            <a:t>Detail of analysis: </a:t>
          </a:r>
          <a:r>
            <a:rPr lang="en-AU" sz="1100">
              <a:solidFill>
                <a:schemeClr val="dk1"/>
              </a:solidFill>
              <a:effectLst/>
              <a:latin typeface="+mn-lt"/>
              <a:ea typeface="+mn-ea"/>
              <a:cs typeface="+mn-cs"/>
            </a:rPr>
            <a:t>Per cent. </a:t>
          </a:r>
        </a:p>
        <a:p>
          <a:r>
            <a:rPr lang="en-AU" sz="1100">
              <a:solidFill>
                <a:schemeClr val="dk1"/>
              </a:solidFill>
              <a:effectLst/>
              <a:latin typeface="+mn-lt"/>
              <a:ea typeface="+mn-ea"/>
              <a:cs typeface="+mn-cs"/>
            </a:rPr>
            <a:t> </a:t>
          </a:r>
        </a:p>
        <a:p>
          <a:r>
            <a:rPr lang="en-AU" sz="1100" b="1">
              <a:solidFill>
                <a:schemeClr val="dk1"/>
              </a:solidFill>
              <a:effectLst/>
              <a:latin typeface="+mn-lt"/>
              <a:ea typeface="+mn-ea"/>
              <a:cs typeface="+mn-cs"/>
            </a:rPr>
            <a:t>Source:</a:t>
          </a:r>
          <a:r>
            <a:rPr lang="en-AU" sz="1100">
              <a:solidFill>
                <a:schemeClr val="dk1"/>
              </a:solidFill>
              <a:effectLst/>
              <a:latin typeface="+mn-lt"/>
              <a:ea typeface="+mn-ea"/>
              <a:cs typeface="+mn-cs"/>
            </a:rPr>
            <a:t> Compiled by PHIDU based on data from the DSS Payment Demographic Data, June 2023, available from </a:t>
          </a:r>
          <a:r>
            <a:rPr lang="en-AU" sz="1100" b="1" u="sng">
              <a:solidFill>
                <a:schemeClr val="dk1"/>
              </a:solidFill>
              <a:effectLst/>
              <a:latin typeface="+mn-lt"/>
              <a:ea typeface="+mn-ea"/>
              <a:cs typeface="+mn-cs"/>
              <a:hlinkClick xmlns:r="http://schemas.openxmlformats.org/officeDocument/2006/relationships" r:id=""/>
            </a:rPr>
            <a:t>https://data.gov.au/data/dataset/dss-payment-demographic-data</a:t>
          </a:r>
          <a:r>
            <a:rPr lang="en-AU" sz="1100" u="none" strike="noStrike">
              <a:solidFill>
                <a:schemeClr val="dk1"/>
              </a:solidFill>
              <a:effectLst/>
              <a:latin typeface="+mn-lt"/>
              <a:ea typeface="+mn-ea"/>
              <a:cs typeface="+mn-cs"/>
              <a:hlinkClick xmlns:r="http://schemas.openxmlformats.org/officeDocument/2006/relationships" r:id=""/>
            </a:rPr>
            <a:t>;</a:t>
          </a:r>
          <a:r>
            <a:rPr lang="en-AU" sz="1100">
              <a:solidFill>
                <a:schemeClr val="dk1"/>
              </a:solidFill>
              <a:effectLst/>
              <a:latin typeface="+mn-lt"/>
              <a:ea typeface="+mn-ea"/>
              <a:cs typeface="+mn-cs"/>
            </a:rPr>
            <a:t> accessed December 2023; and Australian Bureau of Statistics estimated resident population, 30 June 2022 (population data at June 2023 not available at time of publication). </a:t>
          </a:r>
        </a:p>
        <a:p>
          <a:r>
            <a:rPr lang="en-AU" sz="1100">
              <a:solidFill>
                <a:schemeClr val="dk1"/>
              </a:solidFill>
              <a:effectLst/>
              <a:latin typeface="+mn-lt"/>
              <a:ea typeface="+mn-ea"/>
              <a:cs typeface="+mn-cs"/>
            </a:rPr>
            <a:t> </a:t>
          </a:r>
        </a:p>
        <a:p>
          <a:r>
            <a:rPr lang="en-AU" sz="1100">
              <a:solidFill>
                <a:schemeClr val="dk1"/>
              </a:solidFill>
              <a:effectLst/>
              <a:latin typeface="+mn-lt"/>
              <a:ea typeface="+mn-ea"/>
              <a:cs typeface="+mn-cs"/>
            </a:rPr>
            <a:t> </a:t>
          </a:r>
        </a:p>
        <a:p>
          <a:r>
            <a:rPr lang="en-AU" sz="1100" b="1">
              <a:solidFill>
                <a:schemeClr val="dk1"/>
              </a:solidFill>
              <a:effectLst/>
              <a:latin typeface="+mn-lt"/>
              <a:ea typeface="+mn-ea"/>
              <a:cs typeface="+mn-cs"/>
            </a:rPr>
            <a:t>Seniors Health Card holders, June 2023 </a:t>
          </a:r>
          <a:endParaRPr lang="en-AU" sz="1100">
            <a:solidFill>
              <a:schemeClr val="dk1"/>
            </a:solidFill>
            <a:effectLst/>
            <a:latin typeface="+mn-lt"/>
            <a:ea typeface="+mn-ea"/>
            <a:cs typeface="+mn-cs"/>
          </a:endParaRPr>
        </a:p>
        <a:p>
          <a:r>
            <a:rPr lang="en-AU" sz="1100" b="1">
              <a:solidFill>
                <a:schemeClr val="dk1"/>
              </a:solidFill>
              <a:effectLst/>
              <a:latin typeface="+mn-lt"/>
              <a:ea typeface="+mn-ea"/>
              <a:cs typeface="+mn-cs"/>
            </a:rPr>
            <a:t>– by PHA, LGA, PHN, Quintiles, Quintiles within PHNs, Remoteness </a:t>
          </a:r>
          <a:endParaRPr lang="en-AU" sz="1100">
            <a:solidFill>
              <a:schemeClr val="dk1"/>
            </a:solidFill>
            <a:effectLst/>
            <a:latin typeface="+mn-lt"/>
            <a:ea typeface="+mn-ea"/>
            <a:cs typeface="+mn-cs"/>
          </a:endParaRPr>
        </a:p>
        <a:p>
          <a:r>
            <a:rPr lang="en-AU" sz="1100">
              <a:solidFill>
                <a:schemeClr val="dk1"/>
              </a:solidFill>
              <a:effectLst/>
              <a:latin typeface="+mn-lt"/>
              <a:ea typeface="+mn-ea"/>
              <a:cs typeface="+mn-cs"/>
            </a:rPr>
            <a:t> </a:t>
          </a:r>
        </a:p>
        <a:p>
          <a:r>
            <a:rPr lang="en-AU" sz="1100" b="1">
              <a:solidFill>
                <a:schemeClr val="dk1"/>
              </a:solidFill>
              <a:effectLst/>
              <a:latin typeface="+mn-lt"/>
              <a:ea typeface="+mn-ea"/>
              <a:cs typeface="+mn-cs"/>
            </a:rPr>
            <a:t>Policy context:</a:t>
          </a:r>
          <a:r>
            <a:rPr lang="en-AU" sz="1100">
              <a:solidFill>
                <a:schemeClr val="dk1"/>
              </a:solidFill>
              <a:effectLst/>
              <a:latin typeface="+mn-lt"/>
              <a:ea typeface="+mn-ea"/>
              <a:cs typeface="+mn-cs"/>
            </a:rPr>
            <a:t> The Commonwealth Seniors Health Card (SHC) entitles older Australians to access cheaper prescription medicines, Australian government funded medical services, and certain other concessions [1]. To qualify for the SHC, a person must have reached Age Pension age but not qualify for a payment from the Department of Human Services (Centrelink) or the Department of Veterans' Affairs; meet an income test (in September 2023, earning no more than the following: $95,400 a year for a single person; $152.640 a year for couples; and $190,800 a year for couples separated by illness, respite care or prison; and be an Australian resident or have a special category visa. </a:t>
          </a:r>
        </a:p>
        <a:p>
          <a:r>
            <a:rPr lang="en-AU" sz="1100">
              <a:solidFill>
                <a:schemeClr val="dk1"/>
              </a:solidFill>
              <a:effectLst/>
              <a:latin typeface="+mn-lt"/>
              <a:ea typeface="+mn-ea"/>
              <a:cs typeface="+mn-cs"/>
            </a:rPr>
            <a:t> </a:t>
          </a:r>
        </a:p>
        <a:p>
          <a:r>
            <a:rPr lang="en-AU" sz="1100">
              <a:solidFill>
                <a:schemeClr val="dk1"/>
              </a:solidFill>
              <a:effectLst/>
              <a:latin typeface="+mn-lt"/>
              <a:ea typeface="+mn-ea"/>
              <a:cs typeface="+mn-cs"/>
            </a:rPr>
            <a:t>Those receiving this card are, therefore, substantially better off and have better health than those receiving a Pensioner Concession Care (PCC) or a Health Care Card (HCC). For example, the correlation between reporting in the 2021 Census as having three or more long-term health conditions was a very strong 0.7 for those with a PCC, 0.5 for those with a HCC and -0.6 for those with a SHC. The comparable correlation coefficients for those having one or two or more long-term health conditions were, for PCC holders, 0.4 and 0.7, respectively; for HCC holders, 0 and 0.3, respectively; and for SHC holders, -0.1 and -0.5, respectively. </a:t>
          </a:r>
        </a:p>
        <a:p>
          <a:r>
            <a:rPr lang="en-AU" sz="1100">
              <a:solidFill>
                <a:schemeClr val="dk1"/>
              </a:solidFill>
              <a:effectLst/>
              <a:latin typeface="+mn-lt"/>
              <a:ea typeface="+mn-ea"/>
              <a:cs typeface="+mn-cs"/>
            </a:rPr>
            <a:t> </a:t>
          </a:r>
        </a:p>
        <a:p>
          <a:r>
            <a:rPr lang="en-AU" sz="1100">
              <a:solidFill>
                <a:schemeClr val="dk1"/>
              </a:solidFill>
              <a:effectLst/>
              <a:latin typeface="+mn-lt"/>
              <a:ea typeface="+mn-ea"/>
              <a:cs typeface="+mn-cs"/>
            </a:rPr>
            <a:t>Correlations that are as strong as, or stronger, between these different types of card holders and premature mortality can be seen</a:t>
          </a:r>
          <a:r>
            <a:rPr lang="en-AU" sz="1100" u="none" strike="noStrike">
              <a:solidFill>
                <a:schemeClr val="dk1"/>
              </a:solidFill>
              <a:effectLst/>
              <a:latin typeface="+mn-lt"/>
              <a:ea typeface="+mn-ea"/>
              <a:cs typeface="+mn-cs"/>
              <a:hlinkClick xmlns:r="http://schemas.openxmlformats.org/officeDocument/2006/relationships" r:id=""/>
            </a:rPr>
            <a:t> </a:t>
          </a:r>
          <a:r>
            <a:rPr lang="en-AU" sz="1100" b="1" u="sng">
              <a:solidFill>
                <a:schemeClr val="dk1"/>
              </a:solidFill>
              <a:effectLst/>
              <a:latin typeface="+mn-lt"/>
              <a:ea typeface="+mn-ea"/>
              <a:cs typeface="+mn-cs"/>
              <a:hlinkClick xmlns:r="http://schemas.openxmlformats.org/officeDocument/2006/relationships" r:id=""/>
            </a:rPr>
            <a:t>here</a:t>
          </a:r>
          <a:r>
            <a:rPr lang="en-AU" sz="1100" u="none" strike="noStrike">
              <a:solidFill>
                <a:schemeClr val="dk1"/>
              </a:solidFill>
              <a:effectLst/>
              <a:latin typeface="+mn-lt"/>
              <a:ea typeface="+mn-ea"/>
              <a:cs typeface="+mn-cs"/>
              <a:hlinkClick xmlns:r="http://schemas.openxmlformats.org/officeDocument/2006/relationships" r:id=""/>
            </a:rPr>
            <a:t>,</a:t>
          </a:r>
          <a:r>
            <a:rPr lang="en-AU" sz="1100">
              <a:solidFill>
                <a:schemeClr val="dk1"/>
              </a:solidFill>
              <a:effectLst/>
              <a:latin typeface="+mn-lt"/>
              <a:ea typeface="+mn-ea"/>
              <a:cs typeface="+mn-cs"/>
            </a:rPr>
            <a:t> in particular when selecting ‘All Greater Capital City areas’ under ‘Filter to an area’. Other indicators of use of health services, cancer screening and incidence etc. can also be viewed at the link, above. </a:t>
          </a:r>
        </a:p>
        <a:p>
          <a:r>
            <a:rPr lang="en-AU" sz="1100">
              <a:solidFill>
                <a:schemeClr val="dk1"/>
              </a:solidFill>
              <a:effectLst/>
              <a:latin typeface="+mn-lt"/>
              <a:ea typeface="+mn-ea"/>
              <a:cs typeface="+mn-cs"/>
            </a:rPr>
            <a:t> </a:t>
          </a:r>
        </a:p>
        <a:p>
          <a:r>
            <a:rPr lang="en-AU" sz="1100" i="1">
              <a:solidFill>
                <a:schemeClr val="dk1"/>
              </a:solidFill>
              <a:effectLst/>
              <a:latin typeface="+mn-lt"/>
              <a:ea typeface="+mn-ea"/>
              <a:cs typeface="+mn-cs"/>
            </a:rPr>
            <a:t>Reference </a:t>
          </a:r>
          <a:endParaRPr lang="en-AU" sz="1100">
            <a:solidFill>
              <a:schemeClr val="dk1"/>
            </a:solidFill>
            <a:effectLst/>
            <a:latin typeface="+mn-lt"/>
            <a:ea typeface="+mn-ea"/>
            <a:cs typeface="+mn-cs"/>
          </a:endParaRPr>
        </a:p>
        <a:p>
          <a:r>
            <a:rPr lang="en-AU" sz="1100">
              <a:solidFill>
                <a:schemeClr val="dk1"/>
              </a:solidFill>
              <a:effectLst/>
              <a:latin typeface="+mn-lt"/>
              <a:ea typeface="+mn-ea"/>
              <a:cs typeface="+mn-cs"/>
            </a:rPr>
            <a:t>1. Australian Government Department of Human Services (DHS). Commonwealth Seniors Health Card [Internet] [cited 2018 Nov 16]. Available from:</a:t>
          </a:r>
          <a:r>
            <a:rPr lang="en-AU" sz="1100" u="none" strike="noStrike">
              <a:solidFill>
                <a:schemeClr val="dk1"/>
              </a:solidFill>
              <a:effectLst/>
              <a:latin typeface="+mn-lt"/>
              <a:ea typeface="+mn-ea"/>
              <a:cs typeface="+mn-cs"/>
              <a:hlinkClick xmlns:r="http://schemas.openxmlformats.org/officeDocument/2006/relationships" r:id=""/>
            </a:rPr>
            <a:t> </a:t>
          </a:r>
          <a:r>
            <a:rPr lang="en-AU" sz="1100" b="1" u="sng">
              <a:solidFill>
                <a:schemeClr val="dk1"/>
              </a:solidFill>
              <a:effectLst/>
              <a:latin typeface="+mn-lt"/>
              <a:ea typeface="+mn-ea"/>
              <a:cs typeface="+mn-cs"/>
              <a:hlinkClick xmlns:r="http://schemas.openxmlformats.org/officeDocument/2006/relationships" r:id=""/>
            </a:rPr>
            <a:t>https://www.humanservices.gov.au/individuals/services/centrelink/age-pension/eligibility</a:t>
          </a:r>
          <a:r>
            <a:rPr lang="en-AU" sz="1100" u="none" strike="noStrike">
              <a:solidFill>
                <a:schemeClr val="dk1"/>
              </a:solidFill>
              <a:effectLst/>
              <a:latin typeface="+mn-lt"/>
              <a:ea typeface="+mn-ea"/>
              <a:cs typeface="+mn-cs"/>
              <a:hlinkClick xmlns:r="http://schemas.openxmlformats.org/officeDocument/2006/relationships" r:id=""/>
            </a:rPr>
            <a:t>.</a:t>
          </a:r>
          <a:r>
            <a:rPr lang="en-AU" sz="1100">
              <a:solidFill>
                <a:schemeClr val="dk1"/>
              </a:solidFill>
              <a:effectLst/>
              <a:latin typeface="+mn-lt"/>
              <a:ea typeface="+mn-ea"/>
              <a:cs typeface="+mn-cs"/>
            </a:rPr>
            <a:t> </a:t>
          </a:r>
        </a:p>
        <a:p>
          <a:r>
            <a:rPr lang="en-AU" sz="1100">
              <a:solidFill>
                <a:schemeClr val="dk1"/>
              </a:solidFill>
              <a:effectLst/>
              <a:latin typeface="+mn-lt"/>
              <a:ea typeface="+mn-ea"/>
              <a:cs typeface="+mn-cs"/>
            </a:rPr>
            <a:t> </a:t>
          </a:r>
        </a:p>
        <a:p>
          <a:r>
            <a:rPr lang="en-AU" sz="1100" b="1">
              <a:solidFill>
                <a:schemeClr val="dk1"/>
              </a:solidFill>
              <a:effectLst/>
              <a:latin typeface="+mn-lt"/>
              <a:ea typeface="+mn-ea"/>
              <a:cs typeface="+mn-cs"/>
            </a:rPr>
            <a:t>Indicator detail:</a:t>
          </a:r>
          <a:r>
            <a:rPr lang="en-AU" sz="1100">
              <a:solidFill>
                <a:schemeClr val="dk1"/>
              </a:solidFill>
              <a:effectLst/>
              <a:latin typeface="+mn-lt"/>
              <a:ea typeface="+mn-ea"/>
              <a:cs typeface="+mn-cs"/>
            </a:rPr>
            <a:t> The data exclude details of holders of Pensioner Concession Cars and Health Care Cards. </a:t>
          </a:r>
        </a:p>
        <a:p>
          <a:r>
            <a:rPr lang="en-AU" sz="1100">
              <a:solidFill>
                <a:schemeClr val="dk1"/>
              </a:solidFill>
              <a:effectLst/>
              <a:latin typeface="+mn-lt"/>
              <a:ea typeface="+mn-ea"/>
              <a:cs typeface="+mn-cs"/>
            </a:rPr>
            <a:t>Population Health Area (PHA) data were derived from already suppressed Statistical Area Level 2 (SA2) data. Therefore, if a PHA includes an SA2 with suppressed data, there could be an undercount in the PHA. </a:t>
          </a:r>
        </a:p>
        <a:p>
          <a:r>
            <a:rPr lang="en-AU" sz="1100">
              <a:solidFill>
                <a:schemeClr val="dk1"/>
              </a:solidFill>
              <a:effectLst/>
              <a:latin typeface="+mn-lt"/>
              <a:ea typeface="+mn-ea"/>
              <a:cs typeface="+mn-cs"/>
            </a:rPr>
            <a:t> </a:t>
          </a:r>
        </a:p>
        <a:p>
          <a:r>
            <a:rPr lang="en-AU" sz="1100">
              <a:solidFill>
                <a:schemeClr val="dk1"/>
              </a:solidFill>
              <a:effectLst/>
              <a:latin typeface="+mn-lt"/>
              <a:ea typeface="+mn-ea"/>
              <a:cs typeface="+mn-cs"/>
            </a:rPr>
            <a:t>As State and territory totals were also provided, data in the ‘Unknown’ data row in the Excel data workbooks are calculated from the difference between the sum of the PHA or LGA data and the State/Territory totals; these figures therefore include the sum of the suppressed SA2 cells. </a:t>
          </a:r>
        </a:p>
        <a:p>
          <a:r>
            <a:rPr lang="en-AU" sz="1100">
              <a:solidFill>
                <a:schemeClr val="dk1"/>
              </a:solidFill>
              <a:effectLst/>
              <a:latin typeface="+mn-lt"/>
              <a:ea typeface="+mn-ea"/>
              <a:cs typeface="+mn-cs"/>
            </a:rPr>
            <a:t> </a:t>
          </a:r>
        </a:p>
        <a:p>
          <a:r>
            <a:rPr lang="en-AU" sz="1100">
              <a:solidFill>
                <a:schemeClr val="dk1"/>
              </a:solidFill>
              <a:effectLst/>
              <a:latin typeface="+mn-lt"/>
              <a:ea typeface="+mn-ea"/>
              <a:cs typeface="+mn-cs"/>
            </a:rPr>
            <a:t>Data cells with counts of less than five were suppressed (confidentialised).  </a:t>
          </a:r>
        </a:p>
        <a:p>
          <a:r>
            <a:rPr lang="en-AU" sz="1100">
              <a:solidFill>
                <a:schemeClr val="dk1"/>
              </a:solidFill>
              <a:effectLst/>
              <a:latin typeface="+mn-lt"/>
              <a:ea typeface="+mn-ea"/>
              <a:cs typeface="+mn-cs"/>
            </a:rPr>
            <a:t> </a:t>
          </a:r>
        </a:p>
        <a:p>
          <a:r>
            <a:rPr lang="en-AU" sz="1100" b="1">
              <a:solidFill>
                <a:schemeClr val="dk1"/>
              </a:solidFill>
              <a:effectLst/>
              <a:latin typeface="+mn-lt"/>
              <a:ea typeface="+mn-ea"/>
              <a:cs typeface="+mn-cs"/>
            </a:rPr>
            <a:t>Geography:</a:t>
          </a:r>
          <a:r>
            <a:rPr lang="en-AU" sz="1100">
              <a:solidFill>
                <a:schemeClr val="dk1"/>
              </a:solidFill>
              <a:effectLst/>
              <a:latin typeface="+mn-lt"/>
              <a:ea typeface="+mn-ea"/>
              <a:cs typeface="+mn-cs"/>
            </a:rPr>
            <a:t> Data available by Population Health Area, Local Government Area, Primary Health Network, Quintile of socioeconomic disadvantage of area and Quintiles within PHNs, and Remoteness Area. </a:t>
          </a:r>
        </a:p>
        <a:p>
          <a:r>
            <a:rPr lang="en-AU" sz="1100">
              <a:solidFill>
                <a:schemeClr val="dk1"/>
              </a:solidFill>
              <a:effectLst/>
              <a:latin typeface="+mn-lt"/>
              <a:ea typeface="+mn-ea"/>
              <a:cs typeface="+mn-cs"/>
            </a:rPr>
            <a:t> </a:t>
          </a:r>
        </a:p>
        <a:p>
          <a:r>
            <a:rPr lang="en-AU" sz="1100" b="1">
              <a:solidFill>
                <a:schemeClr val="dk1"/>
              </a:solidFill>
              <a:effectLst/>
              <a:latin typeface="+mn-lt"/>
              <a:ea typeface="+mn-ea"/>
              <a:cs typeface="+mn-cs"/>
            </a:rPr>
            <a:t>Numerator:</a:t>
          </a:r>
          <a:r>
            <a:rPr lang="en-AU" sz="1100">
              <a:solidFill>
                <a:schemeClr val="dk1"/>
              </a:solidFill>
              <a:effectLst/>
              <a:latin typeface="+mn-lt"/>
              <a:ea typeface="+mn-ea"/>
              <a:cs typeface="+mn-cs"/>
            </a:rPr>
            <a:t> People in receipt of a Seniors Health Card from the Department of Human Services (Centrelink) at June 2023. </a:t>
          </a:r>
        </a:p>
        <a:p>
          <a:r>
            <a:rPr lang="en-AU" sz="1100">
              <a:solidFill>
                <a:schemeClr val="dk1"/>
              </a:solidFill>
              <a:effectLst/>
              <a:latin typeface="+mn-lt"/>
              <a:ea typeface="+mn-ea"/>
              <a:cs typeface="+mn-cs"/>
            </a:rPr>
            <a:t> </a:t>
          </a:r>
        </a:p>
        <a:p>
          <a:r>
            <a:rPr lang="en-AU" sz="1100" b="1">
              <a:solidFill>
                <a:schemeClr val="dk1"/>
              </a:solidFill>
              <a:effectLst/>
              <a:latin typeface="+mn-lt"/>
              <a:ea typeface="+mn-ea"/>
              <a:cs typeface="+mn-cs"/>
            </a:rPr>
            <a:t>Denominator:</a:t>
          </a:r>
          <a:r>
            <a:rPr lang="en-AU" sz="1100">
              <a:solidFill>
                <a:schemeClr val="dk1"/>
              </a:solidFill>
              <a:effectLst/>
              <a:latin typeface="+mn-lt"/>
              <a:ea typeface="+mn-ea"/>
              <a:cs typeface="+mn-cs"/>
            </a:rPr>
            <a:t> People aged 65 years and over at June 2022 (population data at June 2023 not available at time of publication). </a:t>
          </a:r>
        </a:p>
        <a:p>
          <a:r>
            <a:rPr lang="en-AU" sz="1100">
              <a:solidFill>
                <a:schemeClr val="dk1"/>
              </a:solidFill>
              <a:effectLst/>
              <a:latin typeface="+mn-lt"/>
              <a:ea typeface="+mn-ea"/>
              <a:cs typeface="+mn-cs"/>
            </a:rPr>
            <a:t> </a:t>
          </a:r>
        </a:p>
        <a:p>
          <a:r>
            <a:rPr lang="en-AU" sz="1100" b="1">
              <a:solidFill>
                <a:schemeClr val="dk1"/>
              </a:solidFill>
              <a:effectLst/>
              <a:latin typeface="+mn-lt"/>
              <a:ea typeface="+mn-ea"/>
              <a:cs typeface="+mn-cs"/>
            </a:rPr>
            <a:t>Detail of analysis: </a:t>
          </a:r>
          <a:r>
            <a:rPr lang="en-AU" sz="1100">
              <a:solidFill>
                <a:schemeClr val="dk1"/>
              </a:solidFill>
              <a:effectLst/>
              <a:latin typeface="+mn-lt"/>
              <a:ea typeface="+mn-ea"/>
              <a:cs typeface="+mn-cs"/>
            </a:rPr>
            <a:t>Per cent. </a:t>
          </a:r>
        </a:p>
        <a:p>
          <a:r>
            <a:rPr lang="en-AU" sz="1100">
              <a:solidFill>
                <a:schemeClr val="dk1"/>
              </a:solidFill>
              <a:effectLst/>
              <a:latin typeface="+mn-lt"/>
              <a:ea typeface="+mn-ea"/>
              <a:cs typeface="+mn-cs"/>
            </a:rPr>
            <a:t> </a:t>
          </a:r>
        </a:p>
        <a:p>
          <a:r>
            <a:rPr lang="en-AU" sz="1100" b="1">
              <a:solidFill>
                <a:schemeClr val="dk1"/>
              </a:solidFill>
              <a:effectLst/>
              <a:latin typeface="+mn-lt"/>
              <a:ea typeface="+mn-ea"/>
              <a:cs typeface="+mn-cs"/>
            </a:rPr>
            <a:t>Source:</a:t>
          </a:r>
          <a:r>
            <a:rPr lang="en-AU" sz="1100">
              <a:solidFill>
                <a:schemeClr val="dk1"/>
              </a:solidFill>
              <a:effectLst/>
              <a:latin typeface="+mn-lt"/>
              <a:ea typeface="+mn-ea"/>
              <a:cs typeface="+mn-cs"/>
            </a:rPr>
            <a:t> Compiled by PHIDU based on data from the DSS Demographic Data, June 2023, available from </a:t>
          </a:r>
          <a:r>
            <a:rPr lang="en-AU" sz="1100" b="1" u="sng">
              <a:solidFill>
                <a:schemeClr val="dk1"/>
              </a:solidFill>
              <a:effectLst/>
              <a:latin typeface="+mn-lt"/>
              <a:ea typeface="+mn-ea"/>
              <a:cs typeface="+mn-cs"/>
              <a:hlinkClick xmlns:r="http://schemas.openxmlformats.org/officeDocument/2006/relationships" r:id=""/>
            </a:rPr>
            <a:t>https://data.gov.au/data/dataset/dss-payment-demographic-data</a:t>
          </a:r>
          <a:r>
            <a:rPr lang="en-AU" sz="1100" u="none" strike="noStrike">
              <a:solidFill>
                <a:schemeClr val="dk1"/>
              </a:solidFill>
              <a:effectLst/>
              <a:latin typeface="+mn-lt"/>
              <a:ea typeface="+mn-ea"/>
              <a:cs typeface="+mn-cs"/>
              <a:hlinkClick xmlns:r="http://schemas.openxmlformats.org/officeDocument/2006/relationships" r:id=""/>
            </a:rPr>
            <a:t>;</a:t>
          </a:r>
          <a:r>
            <a:rPr lang="en-AU" sz="1100">
              <a:solidFill>
                <a:schemeClr val="dk1"/>
              </a:solidFill>
              <a:effectLst/>
              <a:latin typeface="+mn-lt"/>
              <a:ea typeface="+mn-ea"/>
              <a:cs typeface="+mn-cs"/>
            </a:rPr>
            <a:t> accessed December 2023; and Australian Bureau of Statistics estimated resident population, 30 June 2022 (population data at June 2023 not available at time of publication). </a:t>
          </a:r>
        </a:p>
        <a:p>
          <a:endParaRPr lang="en-AU"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28575</xdr:colOff>
      <xdr:row>38</xdr:row>
      <xdr:rowOff>123825</xdr:rowOff>
    </xdr:from>
    <xdr:to>
      <xdr:col>3</xdr:col>
      <xdr:colOff>190500</xdr:colOff>
      <xdr:row>41</xdr:row>
      <xdr:rowOff>19050</xdr:rowOff>
    </xdr:to>
    <xdr:sp macro="" textlink="">
      <xdr:nvSpPr>
        <xdr:cNvPr id="7" name="TextBox 6">
          <a:extLst>
            <a:ext uri="{FF2B5EF4-FFF2-40B4-BE49-F238E27FC236}">
              <a16:creationId xmlns:a16="http://schemas.microsoft.com/office/drawing/2014/main" id="{D7218C60-CF30-4EA8-828A-B5C8AF082056}"/>
            </a:ext>
          </a:extLst>
        </xdr:cNvPr>
        <xdr:cNvSpPr txBox="1"/>
      </xdr:nvSpPr>
      <xdr:spPr>
        <a:xfrm>
          <a:off x="28575" y="8915400"/>
          <a:ext cx="2676525" cy="5810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AU" sz="800"/>
            <a:t>Source: Compiled by Public Health Information</a:t>
          </a:r>
          <a:r>
            <a:rPr lang="en-AU" sz="800" baseline="0"/>
            <a:t> </a:t>
          </a:r>
          <a:r>
            <a:rPr lang="en-AU" sz="800"/>
            <a:t>Development Unit (PHIDU) based on data from the Department of Social Services, June 2023; Estimated Resident Population, 30 June 2023</a:t>
          </a:r>
        </a:p>
      </xdr:txBody>
    </xdr:sp>
    <xdr:clientData/>
  </xdr:twoCellAnchor>
  <xdr:twoCellAnchor>
    <xdr:from>
      <xdr:col>0</xdr:col>
      <xdr:colOff>0</xdr:colOff>
      <xdr:row>1</xdr:row>
      <xdr:rowOff>28575</xdr:rowOff>
    </xdr:from>
    <xdr:to>
      <xdr:col>8</xdr:col>
      <xdr:colOff>657224</xdr:colOff>
      <xdr:row>19</xdr:row>
      <xdr:rowOff>76200</xdr:rowOff>
    </xdr:to>
    <xdr:graphicFrame macro="">
      <xdr:nvGraphicFramePr>
        <xdr:cNvPr id="5" name="Chart 4">
          <a:extLst>
            <a:ext uri="{FF2B5EF4-FFF2-40B4-BE49-F238E27FC236}">
              <a16:creationId xmlns:a16="http://schemas.microsoft.com/office/drawing/2014/main" id="{C37875B2-3F14-4C88-8DB6-D36E2912E28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8</xdr:col>
      <xdr:colOff>657225</xdr:colOff>
      <xdr:row>1</xdr:row>
      <xdr:rowOff>28575</xdr:rowOff>
    </xdr:from>
    <xdr:to>
      <xdr:col>17</xdr:col>
      <xdr:colOff>475425</xdr:colOff>
      <xdr:row>19</xdr:row>
      <xdr:rowOff>75375</xdr:rowOff>
    </xdr:to>
    <xdr:graphicFrame macro="">
      <xdr:nvGraphicFramePr>
        <xdr:cNvPr id="8" name="Chart 7">
          <a:extLst>
            <a:ext uri="{FF2B5EF4-FFF2-40B4-BE49-F238E27FC236}">
              <a16:creationId xmlns:a16="http://schemas.microsoft.com/office/drawing/2014/main" id="{06BE537D-BC74-4DE1-B12F-67F0DC17472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0</xdr:colOff>
      <xdr:row>19</xdr:row>
      <xdr:rowOff>76199</xdr:rowOff>
    </xdr:from>
    <xdr:to>
      <xdr:col>8</xdr:col>
      <xdr:colOff>656400</xdr:colOff>
      <xdr:row>37</xdr:row>
      <xdr:rowOff>122999</xdr:rowOff>
    </xdr:to>
    <xdr:graphicFrame macro="">
      <xdr:nvGraphicFramePr>
        <xdr:cNvPr id="9" name="Chart 8">
          <a:extLst>
            <a:ext uri="{FF2B5EF4-FFF2-40B4-BE49-F238E27FC236}">
              <a16:creationId xmlns:a16="http://schemas.microsoft.com/office/drawing/2014/main" id="{5DF90A24-9AE2-4859-BAFA-867416734A5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8</xdr:col>
      <xdr:colOff>657225</xdr:colOff>
      <xdr:row>19</xdr:row>
      <xdr:rowOff>76199</xdr:rowOff>
    </xdr:from>
    <xdr:to>
      <xdr:col>17</xdr:col>
      <xdr:colOff>475425</xdr:colOff>
      <xdr:row>37</xdr:row>
      <xdr:rowOff>122999</xdr:rowOff>
    </xdr:to>
    <xdr:graphicFrame macro="">
      <xdr:nvGraphicFramePr>
        <xdr:cNvPr id="10" name="Chart 9">
          <a:extLst>
            <a:ext uri="{FF2B5EF4-FFF2-40B4-BE49-F238E27FC236}">
              <a16:creationId xmlns:a16="http://schemas.microsoft.com/office/drawing/2014/main" id="{42AF04AA-CFF6-408A-A253-85F2D767A85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17</xdr:col>
      <xdr:colOff>561975</xdr:colOff>
      <xdr:row>1</xdr:row>
      <xdr:rowOff>28575</xdr:rowOff>
    </xdr:from>
    <xdr:to>
      <xdr:col>21</xdr:col>
      <xdr:colOff>0</xdr:colOff>
      <xdr:row>37</xdr:row>
      <xdr:rowOff>114300</xdr:rowOff>
    </xdr:to>
    <xdr:sp macro="" textlink="">
      <xdr:nvSpPr>
        <xdr:cNvPr id="11" name="TextBox 10">
          <a:extLst>
            <a:ext uri="{FF2B5EF4-FFF2-40B4-BE49-F238E27FC236}">
              <a16:creationId xmlns:a16="http://schemas.microsoft.com/office/drawing/2014/main" id="{0E7E6016-31A8-580D-462B-B5C293BC2406}"/>
            </a:ext>
          </a:extLst>
        </xdr:cNvPr>
        <xdr:cNvSpPr txBox="1"/>
      </xdr:nvSpPr>
      <xdr:spPr>
        <a:xfrm>
          <a:off x="14811375" y="361950"/>
          <a:ext cx="2790825" cy="83153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AU" sz="1050">
              <a:solidFill>
                <a:schemeClr val="dk1"/>
              </a:solidFill>
              <a:effectLst/>
              <a:latin typeface="+mn-lt"/>
              <a:ea typeface="+mn-ea"/>
              <a:cs typeface="+mn-cs"/>
            </a:rPr>
            <a:t>People who have an Health Care Card are, together with those with a Pensioner Concession Card, generally among the lowest income earners, and, as such, they are likely to also have poorer health.</a:t>
          </a:r>
        </a:p>
        <a:p>
          <a:endParaRPr lang="en-AU" sz="1050">
            <a:solidFill>
              <a:schemeClr val="dk1"/>
            </a:solidFill>
            <a:effectLst/>
            <a:latin typeface="+mn-lt"/>
            <a:ea typeface="+mn-ea"/>
            <a:cs typeface="+mn-cs"/>
          </a:endParaRPr>
        </a:p>
        <a:p>
          <a:r>
            <a:rPr lang="en-AU" sz="1050">
              <a:solidFill>
                <a:schemeClr val="dk1"/>
              </a:solidFill>
              <a:effectLst/>
              <a:latin typeface="+mn-lt"/>
              <a:ea typeface="+mn-ea"/>
              <a:cs typeface="+mn-cs"/>
            </a:rPr>
            <a:t>In MLHD Federation, Cootamundra-Gundagai, Narrandera and Berrigan LGAs all have more</a:t>
          </a:r>
          <a:r>
            <a:rPr lang="en-AU" sz="1050" baseline="0">
              <a:solidFill>
                <a:schemeClr val="dk1"/>
              </a:solidFill>
              <a:effectLst/>
              <a:latin typeface="+mn-lt"/>
              <a:ea typeface="+mn-ea"/>
              <a:cs typeface="+mn-cs"/>
            </a:rPr>
            <a:t> than a third of adults (15+ years) with a Pensioner Concession Card (includes Aged Pension recipients).</a:t>
          </a:r>
        </a:p>
        <a:p>
          <a:endParaRPr lang="en-AU" sz="1050" baseline="0">
            <a:solidFill>
              <a:schemeClr val="dk1"/>
            </a:solidFill>
            <a:effectLst/>
            <a:latin typeface="+mn-lt"/>
            <a:ea typeface="+mn-ea"/>
            <a:cs typeface="+mn-cs"/>
          </a:endParaRPr>
        </a:p>
        <a:p>
          <a:r>
            <a:rPr lang="en-AU" sz="1050" baseline="0">
              <a:solidFill>
                <a:schemeClr val="dk1"/>
              </a:solidFill>
              <a:effectLst/>
              <a:latin typeface="+mn-lt"/>
              <a:ea typeface="+mn-ea"/>
              <a:cs typeface="+mn-cs"/>
            </a:rPr>
            <a:t>Health Care Card Holders (HCC) and Seniors Health Card Holders (SHC) are not included in the Pensioner Concession Card (PCC) group.</a:t>
          </a:r>
        </a:p>
        <a:p>
          <a:endParaRPr lang="en-AU" sz="1050" baseline="0">
            <a:solidFill>
              <a:schemeClr val="dk1"/>
            </a:solidFill>
            <a:effectLst/>
            <a:latin typeface="+mn-lt"/>
            <a:ea typeface="+mn-ea"/>
            <a:cs typeface="+mn-cs"/>
          </a:endParaRPr>
        </a:p>
        <a:p>
          <a:r>
            <a:rPr lang="en-AU" sz="1050">
              <a:solidFill>
                <a:schemeClr val="dk1"/>
              </a:solidFill>
              <a:effectLst/>
              <a:latin typeface="+mn-lt"/>
              <a:ea typeface="+mn-ea"/>
              <a:cs typeface="+mn-cs"/>
            </a:rPr>
            <a:t>The</a:t>
          </a:r>
          <a:r>
            <a:rPr lang="en-AU" sz="1050" baseline="0">
              <a:solidFill>
                <a:schemeClr val="dk1"/>
              </a:solidFill>
              <a:effectLst/>
              <a:latin typeface="+mn-lt"/>
              <a:ea typeface="+mn-ea"/>
              <a:cs typeface="+mn-cs"/>
            </a:rPr>
            <a:t> percentage of HCC holders is influenced by the relative age of the population as well as the socioeconomic status. Lake Cargelligo, Narrandera and Edward River had higher percentages of HCC holders than NSW.</a:t>
          </a:r>
        </a:p>
        <a:p>
          <a:endParaRPr lang="en-AU" sz="1050" baseline="0">
            <a:solidFill>
              <a:schemeClr val="dk1"/>
            </a:solidFill>
            <a:effectLst/>
            <a:latin typeface="+mn-lt"/>
            <a:ea typeface="+mn-ea"/>
            <a:cs typeface="+mn-cs"/>
          </a:endParaRPr>
        </a:p>
        <a:p>
          <a:r>
            <a:rPr lang="en-AU" sz="1050" baseline="0">
              <a:solidFill>
                <a:schemeClr val="dk1"/>
              </a:solidFill>
              <a:effectLst/>
              <a:latin typeface="+mn-lt"/>
              <a:ea typeface="+mn-ea"/>
              <a:cs typeface="+mn-cs"/>
            </a:rPr>
            <a:t>The highest percentage of the older population who had Seniors Health Cards - but not Pensions Concession Cards were in Griffith, Temora and Wagga Wagga indicating areas where there are relatively low income older people who do not qualify for the aged pension.</a:t>
          </a:r>
        </a:p>
        <a:p>
          <a:endParaRPr lang="en-AU" sz="1050" baseline="0">
            <a:solidFill>
              <a:schemeClr val="dk1"/>
            </a:solidFill>
            <a:effectLst/>
            <a:latin typeface="+mn-lt"/>
            <a:ea typeface="+mn-ea"/>
            <a:cs typeface="+mn-cs"/>
          </a:endParaRPr>
        </a:p>
        <a:p>
          <a:r>
            <a:rPr lang="en-AU" sz="1050" baseline="0">
              <a:solidFill>
                <a:schemeClr val="dk1"/>
              </a:solidFill>
              <a:effectLst/>
              <a:latin typeface="+mn-lt"/>
              <a:ea typeface="+mn-ea"/>
              <a:cs typeface="+mn-cs"/>
            </a:rPr>
            <a:t>Combining the numbers of PCC with HCC and SHC holders gives us the total people in the population who have health concession cards. The LGAs of Berrigan, Federation, Cootamundra-Gundagai, Narrandera and Edward River had a third or more of their population's in this category, significantly more than NSW total of 24%. Whereas Carrathool and Griffith had lower percentages eligible for concessions.</a:t>
          </a:r>
        </a:p>
        <a:p>
          <a:endParaRPr lang="en-AU" sz="1050" baseline="0">
            <a:solidFill>
              <a:schemeClr val="dk1"/>
            </a:solidFill>
            <a:effectLst/>
            <a:latin typeface="+mn-lt"/>
            <a:ea typeface="+mn-ea"/>
            <a:cs typeface="+mn-cs"/>
          </a:endParaRPr>
        </a:p>
        <a:p>
          <a:r>
            <a:rPr lang="en-AU" sz="1050" baseline="0">
              <a:solidFill>
                <a:schemeClr val="dk1"/>
              </a:solidFill>
              <a:effectLst/>
              <a:latin typeface="+mn-lt"/>
              <a:ea typeface="+mn-ea"/>
              <a:cs typeface="+mn-cs"/>
            </a:rPr>
            <a:t>There was a total of 70,000 people who had some type of health concession card in MLHD - this does not include a count of children where the parent/guardian qualifies for a concession.</a:t>
          </a:r>
          <a:endParaRPr lang="en-AU" sz="1050">
            <a:solidFill>
              <a:schemeClr val="dk1"/>
            </a:solidFill>
            <a:effectLst/>
            <a:latin typeface="+mn-lt"/>
            <a:ea typeface="+mn-ea"/>
            <a:cs typeface="+mn-cs"/>
          </a:endParaRPr>
        </a:p>
      </xdr:txBody>
    </xdr:sp>
    <xdr:clientData/>
  </xdr:twoCellAnchor>
</xdr:wsDr>
</file>

<file path=xl/drawings/drawing3.xml><?xml version="1.0" encoding="utf-8"?>
<xdr:wsDr xmlns:xdr="http://schemas.openxmlformats.org/drawingml/2006/spreadsheetDrawing" xmlns:a="http://schemas.openxmlformats.org/drawingml/2006/main">
  <xdr:twoCellAnchor editAs="absolute">
    <xdr:from>
      <xdr:col>0</xdr:col>
      <xdr:colOff>38099</xdr:colOff>
      <xdr:row>6</xdr:row>
      <xdr:rowOff>47625</xdr:rowOff>
    </xdr:from>
    <xdr:to>
      <xdr:col>2</xdr:col>
      <xdr:colOff>247650</xdr:colOff>
      <xdr:row>33</xdr:row>
      <xdr:rowOff>180975</xdr:rowOff>
    </xdr:to>
    <mc:AlternateContent xmlns:mc="http://schemas.openxmlformats.org/markup-compatibility/2006" xmlns:a14="http://schemas.microsoft.com/office/drawing/2010/main">
      <mc:Choice Requires="a14">
        <xdr:graphicFrame macro="">
          <xdr:nvGraphicFramePr>
            <xdr:cNvPr id="6" name="LGA" descr="LIst fo 21 LGAs in Murrumbidgee LHD" title="LGA list ">
              <a:extLst>
                <a:ext uri="{FF2B5EF4-FFF2-40B4-BE49-F238E27FC236}">
                  <a16:creationId xmlns:a16="http://schemas.microsoft.com/office/drawing/2014/main" id="{00000000-0008-0000-0000-000006000000}"/>
                </a:ext>
              </a:extLst>
            </xdr:cNvPr>
            <xdr:cNvGraphicFramePr>
              <a:graphicFrameLocks noChangeAspect="1"/>
            </xdr:cNvGraphicFramePr>
          </xdr:nvGraphicFramePr>
          <xdr:xfrm>
            <a:off x="0" y="0"/>
            <a:ext cx="0" cy="0"/>
          </xdr:xfrm>
          <a:graphic>
            <a:graphicData uri="http://schemas.microsoft.com/office/drawing/2010/slicer">
              <sle:slicer xmlns:sle="http://schemas.microsoft.com/office/drawing/2010/slicer" name="LGA"/>
            </a:graphicData>
          </a:graphic>
        </xdr:graphicFrame>
      </mc:Choice>
      <mc:Fallback xmlns="">
        <xdr:sp macro="" textlink="">
          <xdr:nvSpPr>
            <xdr:cNvPr id="0" name=""/>
            <xdr:cNvSpPr>
              <a:spLocks noTextEdit="1"/>
            </xdr:cNvSpPr>
          </xdr:nvSpPr>
          <xdr:spPr>
            <a:xfrm>
              <a:off x="38099" y="1524000"/>
              <a:ext cx="1885951" cy="6305550"/>
            </a:xfrm>
            <a:prstGeom prst="rect">
              <a:avLst/>
            </a:prstGeom>
            <a:solidFill>
              <a:prstClr val="white"/>
            </a:solidFill>
            <a:ln w="1">
              <a:solidFill>
                <a:prstClr val="green"/>
              </a:solidFill>
            </a:ln>
          </xdr:spPr>
          <xdr:txBody>
            <a:bodyPr vertOverflow="clip" horzOverflow="clip"/>
            <a:lstStyle/>
            <a:p>
              <a:r>
                <a:rPr lang="en-AU"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xdr:from>
      <xdr:col>2</xdr:col>
      <xdr:colOff>257173</xdr:colOff>
      <xdr:row>2</xdr:row>
      <xdr:rowOff>133350</xdr:rowOff>
    </xdr:from>
    <xdr:to>
      <xdr:col>11</xdr:col>
      <xdr:colOff>419098</xdr:colOff>
      <xdr:row>18</xdr:row>
      <xdr:rowOff>57150</xdr:rowOff>
    </xdr:to>
    <xdr:graphicFrame macro="">
      <xdr:nvGraphicFramePr>
        <xdr:cNvPr id="7" name="Chart 6">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419101</xdr:colOff>
      <xdr:row>2</xdr:row>
      <xdr:rowOff>133350</xdr:rowOff>
    </xdr:from>
    <xdr:to>
      <xdr:col>20</xdr:col>
      <xdr:colOff>582901</xdr:colOff>
      <xdr:row>18</xdr:row>
      <xdr:rowOff>57750</xdr:rowOff>
    </xdr:to>
    <xdr:graphicFrame macro="">
      <xdr:nvGraphicFramePr>
        <xdr:cNvPr id="9" name="Chart 8">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257173</xdr:colOff>
      <xdr:row>18</xdr:row>
      <xdr:rowOff>57149</xdr:rowOff>
    </xdr:from>
    <xdr:to>
      <xdr:col>11</xdr:col>
      <xdr:colOff>420973</xdr:colOff>
      <xdr:row>33</xdr:row>
      <xdr:rowOff>210149</xdr:rowOff>
    </xdr:to>
    <xdr:graphicFrame macro="">
      <xdr:nvGraphicFramePr>
        <xdr:cNvPr id="13" name="Chart 12">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oneCellAnchor>
    <xdr:from>
      <xdr:col>0</xdr:col>
      <xdr:colOff>85724</xdr:colOff>
      <xdr:row>1</xdr:row>
      <xdr:rowOff>28575</xdr:rowOff>
    </xdr:from>
    <xdr:ext cx="1857600" cy="1095375"/>
    <xdr:sp macro="" textlink="">
      <xdr:nvSpPr>
        <xdr:cNvPr id="10" name="TextBox 9">
          <a:extLst>
            <a:ext uri="{FF2B5EF4-FFF2-40B4-BE49-F238E27FC236}">
              <a16:creationId xmlns:a16="http://schemas.microsoft.com/office/drawing/2014/main" id="{00000000-0008-0000-0000-00000A000000}"/>
            </a:ext>
          </a:extLst>
        </xdr:cNvPr>
        <xdr:cNvSpPr txBox="1"/>
      </xdr:nvSpPr>
      <xdr:spPr>
        <a:xfrm>
          <a:off x="85724" y="361950"/>
          <a:ext cx="1857600" cy="1095375"/>
        </a:xfrm>
        <a:prstGeom prst="rect">
          <a:avLst/>
        </a:prstGeom>
        <a:solidFill>
          <a:schemeClr val="accent6">
            <a:lumMod val="20000"/>
            <a:lumOff val="80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l"/>
          <a:r>
            <a:rPr lang="en-AU" sz="1000">
              <a:solidFill>
                <a:schemeClr val="accent1"/>
              </a:solidFill>
            </a:rPr>
            <a:t>Filter data</a:t>
          </a:r>
          <a:r>
            <a:rPr lang="en-AU" sz="1000" baseline="0">
              <a:solidFill>
                <a:schemeClr val="accent1"/>
              </a:solidFill>
            </a:rPr>
            <a:t> by LGA - LGA will appear blue</a:t>
          </a:r>
        </a:p>
        <a:p>
          <a:pPr algn="l"/>
          <a:endParaRPr lang="en-AU" sz="1000" baseline="0">
            <a:solidFill>
              <a:schemeClr val="accent1"/>
            </a:solidFill>
          </a:endParaRPr>
        </a:p>
        <a:p>
          <a:pPr algn="l"/>
          <a:r>
            <a:rPr lang="en-AU" sz="1000" b="1" baseline="0">
              <a:solidFill>
                <a:schemeClr val="accent1"/>
              </a:solidFill>
            </a:rPr>
            <a:t>Data are percentages by LGA - data cannot be totalled for more than one area.</a:t>
          </a:r>
        </a:p>
      </xdr:txBody>
    </xdr:sp>
    <xdr:clientData/>
  </xdr:oneCellAnchor>
  <xdr:twoCellAnchor>
    <xdr:from>
      <xdr:col>0</xdr:col>
      <xdr:colOff>28575</xdr:colOff>
      <xdr:row>38</xdr:row>
      <xdr:rowOff>123825</xdr:rowOff>
    </xdr:from>
    <xdr:to>
      <xdr:col>3</xdr:col>
      <xdr:colOff>190500</xdr:colOff>
      <xdr:row>43</xdr:row>
      <xdr:rowOff>76200</xdr:rowOff>
    </xdr:to>
    <xdr:sp macro="" textlink="">
      <xdr:nvSpPr>
        <xdr:cNvPr id="3" name="TextBox 2">
          <a:extLst>
            <a:ext uri="{FF2B5EF4-FFF2-40B4-BE49-F238E27FC236}">
              <a16:creationId xmlns:a16="http://schemas.microsoft.com/office/drawing/2014/main" id="{00000000-0008-0000-0000-000003000000}"/>
            </a:ext>
          </a:extLst>
        </xdr:cNvPr>
        <xdr:cNvSpPr txBox="1"/>
      </xdr:nvSpPr>
      <xdr:spPr>
        <a:xfrm>
          <a:off x="28575" y="7505700"/>
          <a:ext cx="1990725" cy="9048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AU" sz="800"/>
            <a:t>Source: Compiled by Public Health Information</a:t>
          </a:r>
          <a:r>
            <a:rPr lang="en-AU" sz="800" baseline="0"/>
            <a:t> </a:t>
          </a:r>
          <a:r>
            <a:rPr lang="en-AU" sz="800"/>
            <a:t>Development Unit (PHIDU) based on data from the Department of Social Services, June 2020; Estimated Resident Population, 30 June 2020</a:t>
          </a:r>
        </a:p>
      </xdr:txBody>
    </xdr:sp>
    <xdr:clientData/>
  </xdr:twoCellAnchor>
  <xdr:twoCellAnchor>
    <xdr:from>
      <xdr:col>11</xdr:col>
      <xdr:colOff>419101</xdr:colOff>
      <xdr:row>18</xdr:row>
      <xdr:rowOff>57149</xdr:rowOff>
    </xdr:from>
    <xdr:to>
      <xdr:col>20</xdr:col>
      <xdr:colOff>582901</xdr:colOff>
      <xdr:row>33</xdr:row>
      <xdr:rowOff>210149</xdr:rowOff>
    </xdr:to>
    <xdr:graphicFrame macro="">
      <xdr:nvGraphicFramePr>
        <xdr:cNvPr id="16" name="Chart 15">
          <a:extLst>
            <a:ext uri="{FF2B5EF4-FFF2-40B4-BE49-F238E27FC236}">
              <a16:creationId xmlns:a16="http://schemas.microsoft.com/office/drawing/2014/main" id="{00000000-0008-0000-0000-000010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oneCellAnchor>
    <xdr:from>
      <xdr:col>2</xdr:col>
      <xdr:colOff>276224</xdr:colOff>
      <xdr:row>1</xdr:row>
      <xdr:rowOff>9525</xdr:rowOff>
    </xdr:from>
    <xdr:ext cx="15401925" cy="374141"/>
    <xdr:sp macro="" textlink="">
      <xdr:nvSpPr>
        <xdr:cNvPr id="2" name="TextBox 1">
          <a:extLst>
            <a:ext uri="{FF2B5EF4-FFF2-40B4-BE49-F238E27FC236}">
              <a16:creationId xmlns:a16="http://schemas.microsoft.com/office/drawing/2014/main" id="{00000000-0008-0000-0000-000002000000}"/>
            </a:ext>
          </a:extLst>
        </xdr:cNvPr>
        <xdr:cNvSpPr txBox="1"/>
      </xdr:nvSpPr>
      <xdr:spPr>
        <a:xfrm>
          <a:off x="1952624" y="342900"/>
          <a:ext cx="15401925" cy="374141"/>
        </a:xfrm>
        <a:prstGeom prst="rect">
          <a:avLst/>
        </a:prstGeom>
        <a:solidFill>
          <a:schemeClr val="accent3">
            <a:lumMod val="7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AU" sz="1800">
              <a:solidFill>
                <a:schemeClr val="bg1"/>
              </a:solidFill>
            </a:rPr>
            <a:t>			Local LGA 			compared to 			MLHD and NSW</a:t>
          </a: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0</xdr:col>
      <xdr:colOff>971552</xdr:colOff>
      <xdr:row>4</xdr:row>
      <xdr:rowOff>71436</xdr:rowOff>
    </xdr:from>
    <xdr:to>
      <xdr:col>3</xdr:col>
      <xdr:colOff>2600326</xdr:colOff>
      <xdr:row>26</xdr:row>
      <xdr:rowOff>228599</xdr:rowOff>
    </xdr:to>
    <xdr:graphicFrame macro="">
      <xdr:nvGraphicFramePr>
        <xdr:cNvPr id="2" name="Chart 1">
          <a:extLst>
            <a:ext uri="{FF2B5EF4-FFF2-40B4-BE49-F238E27FC236}">
              <a16:creationId xmlns:a16="http://schemas.microsoft.com/office/drawing/2014/main" id="{10D94ECC-7226-4ACE-9127-51400377592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0</xdr:col>
      <xdr:colOff>676276</xdr:colOff>
      <xdr:row>4</xdr:row>
      <xdr:rowOff>185736</xdr:rowOff>
    </xdr:from>
    <xdr:to>
      <xdr:col>7</xdr:col>
      <xdr:colOff>638175</xdr:colOff>
      <xdr:row>27</xdr:row>
      <xdr:rowOff>114299</xdr:rowOff>
    </xdr:to>
    <xdr:graphicFrame macro="">
      <xdr:nvGraphicFramePr>
        <xdr:cNvPr id="2" name="Chart 1">
          <a:extLst>
            <a:ext uri="{FF2B5EF4-FFF2-40B4-BE49-F238E27FC236}">
              <a16:creationId xmlns:a16="http://schemas.microsoft.com/office/drawing/2014/main" id="{9FF2FC8E-4734-4F1A-A5F5-D67B549CF46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1</xdr:col>
      <xdr:colOff>1152526</xdr:colOff>
      <xdr:row>4</xdr:row>
      <xdr:rowOff>119061</xdr:rowOff>
    </xdr:from>
    <xdr:to>
      <xdr:col>10</xdr:col>
      <xdr:colOff>295275</xdr:colOff>
      <xdr:row>27</xdr:row>
      <xdr:rowOff>47624</xdr:rowOff>
    </xdr:to>
    <xdr:graphicFrame macro="">
      <xdr:nvGraphicFramePr>
        <xdr:cNvPr id="2" name="Chart 1">
          <a:extLst>
            <a:ext uri="{FF2B5EF4-FFF2-40B4-BE49-F238E27FC236}">
              <a16:creationId xmlns:a16="http://schemas.microsoft.com/office/drawing/2014/main" id="{D8E31CA4-C9F1-D39D-05FB-A46E50A589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xdr:from>
      <xdr:col>1</xdr:col>
      <xdr:colOff>1152526</xdr:colOff>
      <xdr:row>4</xdr:row>
      <xdr:rowOff>119061</xdr:rowOff>
    </xdr:from>
    <xdr:to>
      <xdr:col>10</xdr:col>
      <xdr:colOff>295275</xdr:colOff>
      <xdr:row>27</xdr:row>
      <xdr:rowOff>47624</xdr:rowOff>
    </xdr:to>
    <xdr:graphicFrame macro="">
      <xdr:nvGraphicFramePr>
        <xdr:cNvPr id="2" name="Chart 1">
          <a:extLst>
            <a:ext uri="{FF2B5EF4-FFF2-40B4-BE49-F238E27FC236}">
              <a16:creationId xmlns:a16="http://schemas.microsoft.com/office/drawing/2014/main" id="{9BB11B7D-E848-4C95-8211-77229B74A48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8.xml><?xml version="1.0" encoding="utf-8"?>
<xdr:wsDr xmlns:xdr="http://schemas.openxmlformats.org/drawingml/2006/spreadsheetDrawing" xmlns:a="http://schemas.openxmlformats.org/drawingml/2006/main">
  <xdr:twoCellAnchor>
    <xdr:from>
      <xdr:col>3</xdr:col>
      <xdr:colOff>14287</xdr:colOff>
      <xdr:row>18</xdr:row>
      <xdr:rowOff>180975</xdr:rowOff>
    </xdr:from>
    <xdr:to>
      <xdr:col>5</xdr:col>
      <xdr:colOff>433387</xdr:colOff>
      <xdr:row>33</xdr:row>
      <xdr:rowOff>66675</xdr:rowOff>
    </xdr:to>
    <xdr:graphicFrame macro="">
      <xdr:nvGraphicFramePr>
        <xdr:cNvPr id="2" name="Chart 1">
          <a:extLst>
            <a:ext uri="{FF2B5EF4-FFF2-40B4-BE49-F238E27FC236}">
              <a16:creationId xmlns:a16="http://schemas.microsoft.com/office/drawing/2014/main" id="{00000000-0008-0000-03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9.xml><?xml version="1.0" encoding="utf-8"?>
<xdr:wsDr xmlns:xdr="http://schemas.openxmlformats.org/drawingml/2006/spreadsheetDrawing" xmlns:a="http://schemas.openxmlformats.org/drawingml/2006/main">
  <xdr:twoCellAnchor>
    <xdr:from>
      <xdr:col>0</xdr:col>
      <xdr:colOff>1000125</xdr:colOff>
      <xdr:row>5</xdr:row>
      <xdr:rowOff>180975</xdr:rowOff>
    </xdr:from>
    <xdr:to>
      <xdr:col>9</xdr:col>
      <xdr:colOff>476250</xdr:colOff>
      <xdr:row>37</xdr:row>
      <xdr:rowOff>85724</xdr:rowOff>
    </xdr:to>
    <xdr:graphicFrame macro="">
      <xdr:nvGraphicFramePr>
        <xdr:cNvPr id="2" name="Chart 1">
          <a:extLst>
            <a:ext uri="{FF2B5EF4-FFF2-40B4-BE49-F238E27FC236}">
              <a16:creationId xmlns:a16="http://schemas.microsoft.com/office/drawing/2014/main" id="{00000000-0008-0000-04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0.xml><?xml version="1.0" encoding="utf-8"?>
<xdr:wsDr xmlns:xdr="http://schemas.openxmlformats.org/drawingml/2006/spreadsheetDrawing" xmlns:a="http://schemas.openxmlformats.org/drawingml/2006/main">
  <xdr:twoCellAnchor>
    <xdr:from>
      <xdr:col>2</xdr:col>
      <xdr:colOff>52388</xdr:colOff>
      <xdr:row>0</xdr:row>
      <xdr:rowOff>161925</xdr:rowOff>
    </xdr:from>
    <xdr:to>
      <xdr:col>3</xdr:col>
      <xdr:colOff>3590925</xdr:colOff>
      <xdr:row>31</xdr:row>
      <xdr:rowOff>9524</xdr:rowOff>
    </xdr:to>
    <xdr:graphicFrame macro="">
      <xdr:nvGraphicFramePr>
        <xdr:cNvPr id="2" name="Chart 1">
          <a:extLst>
            <a:ext uri="{FF2B5EF4-FFF2-40B4-BE49-F238E27FC236}">
              <a16:creationId xmlns:a16="http://schemas.microsoft.com/office/drawing/2014/main" id="{00000000-0008-0000-01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1.xml><?xml version="1.0" encoding="utf-8"?>
<xdr:wsDr xmlns:xdr="http://schemas.openxmlformats.org/drawingml/2006/spreadsheetDrawing" xmlns:a="http://schemas.openxmlformats.org/drawingml/2006/main">
  <xdr:twoCellAnchor>
    <xdr:from>
      <xdr:col>1</xdr:col>
      <xdr:colOff>776286</xdr:colOff>
      <xdr:row>11</xdr:row>
      <xdr:rowOff>95250</xdr:rowOff>
    </xdr:from>
    <xdr:to>
      <xdr:col>4</xdr:col>
      <xdr:colOff>714375</xdr:colOff>
      <xdr:row>33</xdr:row>
      <xdr:rowOff>152400</xdr:rowOff>
    </xdr:to>
    <xdr:graphicFrame macro="">
      <xdr:nvGraphicFramePr>
        <xdr:cNvPr id="2" name="Chart 1">
          <a:extLst>
            <a:ext uri="{FF2B5EF4-FFF2-40B4-BE49-F238E27FC236}">
              <a16:creationId xmlns:a16="http://schemas.microsoft.com/office/drawing/2014/main" id="{00000000-0008-0000-06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2.xml><?xml version="1.0" encoding="utf-8"?>
<xdr:wsDr xmlns:xdr="http://schemas.openxmlformats.org/drawingml/2006/spreadsheetDrawing" xmlns:a="http://schemas.openxmlformats.org/drawingml/2006/main">
  <xdr:twoCellAnchor>
    <xdr:from>
      <xdr:col>1</xdr:col>
      <xdr:colOff>776286</xdr:colOff>
      <xdr:row>11</xdr:row>
      <xdr:rowOff>95250</xdr:rowOff>
    </xdr:from>
    <xdr:to>
      <xdr:col>4</xdr:col>
      <xdr:colOff>714375</xdr:colOff>
      <xdr:row>33</xdr:row>
      <xdr:rowOff>152400</xdr:rowOff>
    </xdr:to>
    <xdr:graphicFrame macro="">
      <xdr:nvGraphicFramePr>
        <xdr:cNvPr id="2" name="Chart 1">
          <a:extLst>
            <a:ext uri="{FF2B5EF4-FFF2-40B4-BE49-F238E27FC236}">
              <a16:creationId xmlns:a16="http://schemas.microsoft.com/office/drawing/2014/main" id="{00000000-0008-0000-07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3.xml><?xml version="1.0" encoding="utf-8"?>
<xdr:wsDr xmlns:xdr="http://schemas.openxmlformats.org/drawingml/2006/spreadsheetDrawing" xmlns:a="http://schemas.openxmlformats.org/drawingml/2006/main">
  <xdr:twoCellAnchor>
    <xdr:from>
      <xdr:col>2</xdr:col>
      <xdr:colOff>4762</xdr:colOff>
      <xdr:row>11</xdr:row>
      <xdr:rowOff>95249</xdr:rowOff>
    </xdr:from>
    <xdr:to>
      <xdr:col>3</xdr:col>
      <xdr:colOff>2109787</xdr:colOff>
      <xdr:row>28</xdr:row>
      <xdr:rowOff>180974</xdr:rowOff>
    </xdr:to>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4.xml><?xml version="1.0" encoding="utf-8"?>
<xdr:wsDr xmlns:xdr="http://schemas.openxmlformats.org/drawingml/2006/spreadsheetDrawing" xmlns:a="http://schemas.openxmlformats.org/drawingml/2006/main">
  <xdr:twoCellAnchor>
    <xdr:from>
      <xdr:col>2</xdr:col>
      <xdr:colOff>4762</xdr:colOff>
      <xdr:row>11</xdr:row>
      <xdr:rowOff>95250</xdr:rowOff>
    </xdr:from>
    <xdr:to>
      <xdr:col>5</xdr:col>
      <xdr:colOff>28575</xdr:colOff>
      <xdr:row>36</xdr:row>
      <xdr:rowOff>114300</xdr:rowOff>
    </xdr:to>
    <xdr:graphicFrame macro="">
      <xdr:nvGraphicFramePr>
        <xdr:cNvPr id="2" name="Chart 1">
          <a:extLst>
            <a:ext uri="{FF2B5EF4-FFF2-40B4-BE49-F238E27FC236}">
              <a16:creationId xmlns:a16="http://schemas.microsoft.com/office/drawing/2014/main" id="{00000000-0008-0000-09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_rels/pivotCacheDefinition3.xml.rels><?xml version="1.0" encoding="UTF-8" standalone="yes"?>
<Relationships xmlns="http://schemas.openxmlformats.org/package/2006/relationships"><Relationship Id="rId1" Type="http://schemas.openxmlformats.org/officeDocument/2006/relationships/pivotCacheRecords" Target="pivotCacheRecords3.xml"/></Relationships>
</file>

<file path=xl/pivotCache/_rels/pivotCacheDefinition4.xml.rels><?xml version="1.0" encoding="UTF-8" standalone="yes"?>
<Relationships xmlns="http://schemas.openxmlformats.org/package/2006/relationships"><Relationship Id="rId1" Type="http://schemas.openxmlformats.org/officeDocument/2006/relationships/pivotCacheRecords" Target="pivotCacheRecords4.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Kim Gilchrist (Murrumbidgee LHD)" refreshedDate="45762.713565162034" createdVersion="5" refreshedVersion="8" minRefreshableVersion="3" recordCount="23" xr:uid="{00000000-000A-0000-FFFF-FFFF90000000}">
  <cacheSource type="worksheet">
    <worksheetSource name="Table1"/>
  </cacheSource>
  <cacheFields count="42">
    <cacheField name="LGA" numFmtId="0">
      <sharedItems containsBlank="1" count="46">
        <s v="Berrigan"/>
        <s v="Bland"/>
        <s v="Carrathool"/>
        <s v="Coolamon"/>
        <s v="Cootamundra-Gundagai"/>
        <s v="Edward River"/>
        <s v="Federation"/>
        <s v="Greater Hume Shire"/>
        <s v="Griffith"/>
        <s v="Hay"/>
        <s v="Hilltops"/>
        <s v="Junee"/>
        <s v="Lake Cargelligo"/>
        <s v="Leeton"/>
        <s v="Lockhart"/>
        <s v="Murray River"/>
        <s v="Murrumbidgee"/>
        <s v="Narrandera"/>
        <s v="Snowy Valleys"/>
        <s v="Temora"/>
        <s v="Wagga Wagga"/>
        <s v="Albury"/>
        <m/>
        <s v="Berrigan (A)" u="1"/>
        <s v="Bland (A)" u="1"/>
        <s v="Carrathool (A)" u="1"/>
        <s v="Coolamon (A)" u="1"/>
        <s v="Cootamundra-Gundagai Regional (A) " u="1"/>
        <s v="Edward River (A)" u="1"/>
        <s v="Federation (A)" u="1"/>
        <s v="Greater Hume Shire (A)" u="1"/>
        <s v="Griffith (C)" u="1"/>
        <s v="Hay (A)" u="1"/>
        <s v="Hilltops (A)" u="1"/>
        <s v="Junee (A)" u="1"/>
        <s v="Lachlan (A) - part b" u="1"/>
        <s v="Leeton (A)" u="1"/>
        <s v="Lockhart (A)" u="1"/>
        <s v="Murray River (A)" u="1"/>
        <s v="Murrumbidgee (A)" u="1"/>
        <s v="Narrandera (A)" u="1"/>
        <s v="Snowy Valleys (A)" u="1"/>
        <s v="Temora (A)" u="1"/>
        <s v="Wagga Wagga (C)" u="1"/>
        <s v="Albury (C)" u="1"/>
        <s v="New South Wales" u="1"/>
      </sharedItems>
    </cacheField>
    <cacheField name="Age pensioners" numFmtId="3">
      <sharedItems containsString="0" containsBlank="1" containsNumber="1" minValue="205" maxValue="6905"/>
    </cacheField>
    <cacheField name="Persons aged 65 years and over" numFmtId="3">
      <sharedItems containsString="0" containsBlank="1" containsNumber="1" minValue="371.04163750499993" maxValue="11175"/>
    </cacheField>
    <cacheField name="% age pensioners" numFmtId="0">
      <sharedItems containsString="0" containsBlank="1" containsNumber="1" minValue="49.278846153846153" maxValue="65.565808644973288"/>
    </cacheField>
    <cacheField name="Disability support pensioners" numFmtId="3">
      <sharedItems containsString="0" containsBlank="1" containsNumber="1" minValue="60" maxValue="2435"/>
    </cacheField>
    <cacheField name="Persons aged 16 to 64 years" numFmtId="3">
      <sharedItems containsString="0" containsBlank="1" containsNumber="1" minValue="981.44926431366764" maxValue="42223.713638325426"/>
    </cacheField>
    <cacheField name="% disability support pensioners" numFmtId="0">
      <sharedItems containsString="0" containsBlank="1" containsNumber="1" minValue="3.3448544988293007" maxValue="9.3772962713058945"/>
    </cacheField>
    <cacheField name="Female sole parent pensioners" numFmtId="3">
      <sharedItems containsString="0" containsBlank="1" containsNumber="1" minValue="25" maxValue="865"/>
    </cacheField>
    <cacheField name="Females aged 15 to 54 years" numFmtId="3">
      <sharedItems containsString="0" containsBlank="1" containsNumber="1" minValue="379.06415939699997" maxValue="17994"/>
    </cacheField>
    <cacheField name="% female sole parent pensioners" numFmtId="0">
      <sharedItems containsString="0" containsBlank="1" containsNumber="1" minValue="3.6615134255492268" maxValue="10.495382031905962"/>
    </cacheField>
    <cacheField name="People receiving an unemployment benefit" numFmtId="3">
      <sharedItems containsString="0" containsBlank="1" containsNumber="1" minValue="80" maxValue="2410"/>
    </cacheField>
    <cacheField name="Persons aged 16 to 64 years2" numFmtId="3">
      <sharedItems containsString="0" containsBlank="1" containsNumber="1" minValue="981.44926431366764" maxValue="42223.713638325426"/>
    </cacheField>
    <cacheField name="% people receiving an unemployment benefit" numFmtId="0">
      <sharedItems containsString="0" containsBlank="1" containsNumber="1" minValue="4.3210060939180313" maxValue="10.363665300226108"/>
    </cacheField>
    <cacheField name="JobSeeker unemployment benefit" numFmtId="3">
      <sharedItems containsString="0" containsBlank="1" containsNumber="1" minValue="75" maxValue="2165"/>
    </cacheField>
    <cacheField name="Persons aged 22 to 64 years" numFmtId="3">
      <sharedItems containsString="0" containsBlank="1" containsNumber="1" minValue="883.42416536191297" maxValue="36176.295652173911"/>
    </cacheField>
    <cacheField name="% people receiving a JobSeeker Payment" numFmtId="0">
      <sharedItems containsString="0" containsBlank="1" containsNumber="1" minValue="4.5275615308188595" maxValue="10.140959334753068"/>
    </cacheField>
    <cacheField name="Young people _x000a_(16 to 21 years) receiving Youth Allowance (other)" numFmtId="3">
      <sharedItems containsString="0" containsBlank="1" containsNumber="1" minValue="5" maxValue="250"/>
    </cacheField>
    <cacheField name="Persons aged 16 to 21 years" numFmtId="3">
      <sharedItems containsString="0" containsBlank="1" containsNumber="1" minValue="98.0250989517547" maxValue="6047.4179861515076"/>
    </cacheField>
    <cacheField name="% young people receiving Youth Allowance (other)" numFmtId="0">
      <sharedItems containsString="0" containsBlank="1" containsNumber="1" minValue="1.996335759969639" maxValue="13.153099453993667"/>
    </cacheField>
    <cacheField name="Low income, welfare-dependent families (with children)" numFmtId="3">
      <sharedItems containsString="0" containsBlank="1" containsNumber="1" minValue="25" maxValue="890"/>
    </cacheField>
    <cacheField name="Total families" numFmtId="3">
      <sharedItems containsString="0" containsBlank="1" containsNumber="1" minValue="430.35099577799997" maxValue="17273"/>
    </cacheField>
    <cacheField name="% low income, welfare-dependent families (with children)" numFmtId="0">
      <sharedItems containsString="0" containsBlank="1" containsNumber="1" minValue="3.3692722371967654" maxValue="10.548523206751055"/>
    </cacheField>
    <cacheField name="Children in low income, welfare-dependent families" numFmtId="3">
      <sharedItems containsString="0" containsBlank="1" containsNumber="1" minValue="40" maxValue="1695"/>
    </cacheField>
    <cacheField name="Children under 16 years" numFmtId="3">
      <sharedItems containsString="0" containsBlank="1" containsNumber="1" minValue="390.11546057933219" maxValue="14896.286361674578"/>
    </cacheField>
    <cacheField name="% children in low income, welfare-dependent families" numFmtId="0">
      <sharedItems containsString="0" containsBlank="1" containsNumber="1" minValue="8.0903131410210438" maxValue="22.334766363608182"/>
    </cacheField>
    <cacheField name="Health Care Card holders" numFmtId="3">
      <sharedItems containsString="0" containsBlank="1" containsNumber="1" minValue="105" maxValue="3760"/>
    </cacheField>
    <cacheField name="Persons 0 to 64 years" numFmtId="3">
      <sharedItems containsString="0" containsBlank="1" containsNumber="1" minValue="1387.8962873159999" maxValue="57162"/>
    </cacheField>
    <cacheField name="% Health Care Card holders" numFmtId="0">
      <sharedItems containsString="0" containsBlank="1" containsNumber="1" minValue="4.0037682524729155" maxValue="8.5672997522708503"/>
    </cacheField>
    <cacheField name="Pensioner Concession Card holders" numFmtId="3">
      <sharedItems containsString="0" containsBlank="1" containsNumber="1" minValue="375" maxValue="12420"/>
    </cacheField>
    <cacheField name="Persons aged 15 years and over" numFmtId="3">
      <sharedItems containsString="0" containsBlank="1" containsNumber="1" minValue="1369.5590944199998" maxValue="54256"/>
    </cacheField>
    <cacheField name="% Pensioner Concession Card holders" numFmtId="0">
      <sharedItems containsString="0" containsBlank="1" containsNumber="1" minValue="16.741071428571427" maxValue="34.991798797156918"/>
    </cacheField>
    <cacheField name="Seniors Health Card holders" numFmtId="3">
      <sharedItems containsString="0" containsBlank="1" containsNumber="1" minValue="28.651863899999995" maxValue="1370"/>
    </cacheField>
    <cacheField name="Persons aged 65 years and over5" numFmtId="3">
      <sharedItems containsString="0" containsBlank="1" containsNumber="1" minValue="371.04163750499993" maxValue="11175"/>
    </cacheField>
    <cacheField name="% Seniors Health Card holders" numFmtId="0">
      <sharedItems containsString="0" containsBlank="1" containsNumber="1" minValue="7.7220077220077217" maxValue="12.969588550983898"/>
    </cacheField>
    <cacheField name="Seniors Health Card holders2" numFmtId="3">
      <sharedItems containsNonDate="0" containsString="0" containsBlank="1"/>
    </cacheField>
    <cacheField name="Persons aged 65 years and over53" numFmtId="3">
      <sharedItems containsNonDate="0" containsString="0" containsBlank="1"/>
    </cacheField>
    <cacheField name="% Seniors Health Card holders4" numFmtId="165">
      <sharedItems containsNonDate="0" containsString="0" containsBlank="1"/>
    </cacheField>
    <cacheField name="% of total pop aged pension" numFmtId="165">
      <sharedItems containsString="0" containsBlank="1" containsNumber="1" minValue="7.2463768115942031" maxValue="21.033167687507223"/>
    </cacheField>
    <cacheField name="% of total Health Care Card Holders" numFmtId="165">
      <sharedItems containsString="0" containsBlank="1" containsNumber="1" minValue="3.0942846741900256" maxValue="6.7600586414725523"/>
    </cacheField>
    <cacheField name="% of total pop Pensioner Concession Card Holders" numFmtId="165">
      <sharedItems containsString="0" containsBlank="1" containsNumber="1" minValue="13.255567338282079" maxValue="29.58511498902115"/>
    </cacheField>
    <cacheField name="% of total pop Senior Health Card holders" numFmtId="165">
      <sharedItems containsString="0" containsBlank="1" containsNumber="1" minValue="1.4139271827500883" maxValue="3.4189459639759843"/>
    </cacheField>
    <cacheField name="Total population" numFmtId="3">
      <sharedItems containsString="0" containsBlank="1" containsNumber="1" minValue="1758.9379248209998" maxValue="68337"/>
    </cacheField>
  </cacheFields>
  <extLst>
    <ext xmlns:x14="http://schemas.microsoft.com/office/spreadsheetml/2009/9/main" uri="{725AE2AE-9491-48be-B2B4-4EB974FC3084}">
      <x14:pivotCacheDefinition pivotCacheId="1"/>
    </ext>
  </extLst>
</pivotCacheDefinition>
</file>

<file path=xl/pivotCache/pivotCacheDefinition2.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Kim Gilchrist (Murrumbidgee LHD)" refreshedDate="45762.71356585648" createdVersion="5" refreshedVersion="8" minRefreshableVersion="3" recordCount="2" xr:uid="{00000000-000A-0000-FFFF-FFFF91000000}">
  <cacheSource type="worksheet">
    <worksheetSource name="MLHDNSW"/>
  </cacheSource>
  <cacheFields count="41">
    <cacheField name="Area" numFmtId="0">
      <sharedItems count="2">
        <s v="Murrumbidgee"/>
        <s v="New South Wales"/>
      </sharedItems>
    </cacheField>
    <cacheField name="Age pensioners" numFmtId="3">
      <sharedItems containsSemiMixedTypes="0" containsString="0" containsNumber="1" minValue="32208.565998149927" maxValue="800840"/>
    </cacheField>
    <cacheField name="Persons aged 65 years and over" numFmtId="3">
      <sharedItems containsSemiMixedTypes="0" containsString="0" containsNumber="1" minValue="53797.456007609988" maxValue="1425221"/>
    </cacheField>
    <cacheField name="% age pensioners" numFmtId="0">
      <sharedItems containsSemiMixedTypes="0" containsString="0" containsNumber="1" minValue="56.190583776130154" maxValue="59.870054066485643"/>
    </cacheField>
    <cacheField name="Disability support pensioners" numFmtId="3">
      <sharedItems containsSemiMixedTypes="0" containsString="0" containsNumber="1" minValue="9183.1022257483382" maxValue="239565"/>
    </cacheField>
    <cacheField name="Persons aged 16 to 64 years" numFmtId="3">
      <sharedItems containsSemiMixedTypes="0" containsString="0" containsNumber="1" minValue="144778.86084299732" maxValue="5145426.7819421878"/>
    </cacheField>
    <cacheField name="% disability support pensioners" numFmtId="0">
      <sharedItems containsSemiMixedTypes="0" containsString="0" containsNumber="1" minValue="4.6558820123677673" maxValue="6.34284741037352"/>
    </cacheField>
    <cacheField name="Female sole parent pensioners" numFmtId="3">
      <sharedItems containsSemiMixedTypes="0" containsString="0" containsNumber="1" minValue="3013.1190314890282" maxValue="65320"/>
    </cacheField>
    <cacheField name="Females aged 15 to 54 years" numFmtId="3">
      <sharedItems containsSemiMixedTypes="0" containsString="0" containsNumber="1" minValue="57066.887550277104" maxValue="2136375"/>
    </cacheField>
    <cacheField name="% female sole parent pensioners" numFmtId="0">
      <sharedItems containsSemiMixedTypes="0" containsString="0" containsNumber="1" minValue="3.0575156515124919" maxValue="5.2799778660337982"/>
    </cacheField>
    <cacheField name="People receiving an unemployment benefit" numFmtId="3">
      <sharedItems containsSemiMixedTypes="0" containsString="0" containsNumber="1" minValue="8691.7410864348512" maxValue="253395"/>
    </cacheField>
    <cacheField name="Persons aged 16 to 64 years2" numFmtId="3">
      <sharedItems containsSemiMixedTypes="0" containsString="0" containsNumber="1" minValue="144778.86084299732" maxValue="5145426.7819421943"/>
    </cacheField>
    <cacheField name="% people receiving an unemployment benefit" numFmtId="0">
      <sharedItems containsNonDate="0" containsString="0" containsBlank="1"/>
    </cacheField>
    <cacheField name="People receiving an unemployment benefit for less than 6 months" numFmtId="3">
      <sharedItems containsNonDate="0" containsString="0" containsBlank="1"/>
    </cacheField>
    <cacheField name="Persons aged 16 to 64 years3" numFmtId="3">
      <sharedItems containsNonDate="0" containsString="0" containsBlank="1"/>
    </cacheField>
    <cacheField name="% people receiving an unemployment benefit short-term" numFmtId="0">
      <sharedItems containsNonDate="0" containsString="0" containsBlank="1"/>
    </cacheField>
    <cacheField name="People receiving an unemployment benefit for longer than 6 months" numFmtId="3">
      <sharedItems containsNonDate="0" containsString="0" containsBlank="1"/>
    </cacheField>
    <cacheField name="Persons aged 16 to 64 years4" numFmtId="3">
      <sharedItems containsNonDate="0" containsString="0" containsBlank="1"/>
    </cacheField>
    <cacheField name="% people receiving an unemployment benefit long-term" numFmtId="0">
      <sharedItems containsNonDate="0" containsString="0" containsBlank="1"/>
    </cacheField>
    <cacheField name="Young people _x000a_(16 to 24 years) receiving an unemployment benefit" numFmtId="3">
      <sharedItems containsNonDate="0" containsString="0" containsBlank="1"/>
    </cacheField>
    <cacheField name="Persons aged 16 to 24 years" numFmtId="3">
      <sharedItems containsNonDate="0" containsString="0" containsBlank="1"/>
    </cacheField>
    <cacheField name="% young people receiving an unemployment benefit" numFmtId="0">
      <sharedItems containsNonDate="0" containsString="0" containsBlank="1"/>
    </cacheField>
    <cacheField name="Low income, welfare-dependent families (with children)" numFmtId="3">
      <sharedItems containsNonDate="0" containsString="0" containsBlank="1"/>
    </cacheField>
    <cacheField name="Total families" numFmtId="3">
      <sharedItems containsSemiMixedTypes="0" containsString="0" containsNumber="1" containsInteger="1" minValue="64129" maxValue="2135964"/>
    </cacheField>
    <cacheField name="% low income, welfare-dependent families (with children)" numFmtId="0">
      <sharedItems containsSemiMixedTypes="0" containsString="0" containsNumber="1" minValue="4.2119155566292319" maxValue="5.2574906801603154"/>
    </cacheField>
    <cacheField name="Children in low income, welfare-dependent families" numFmtId="3">
      <sharedItems containsSemiMixedTypes="0" containsString="0" containsNumber="1" minValue="6467.1262875425164" maxValue="168240"/>
    </cacheField>
    <cacheField name="Children under 16 years" numFmtId="3">
      <sharedItems containsSemiMixedTypes="0" containsString="0" containsNumber="1" minValue="51017.81489744188" maxValue="1593509.2180578101"/>
    </cacheField>
    <cacheField name="% children in low income, welfare-dependent families" numFmtId="0">
      <sharedItems containsSemiMixedTypes="0" containsString="0" containsNumber="1" minValue="10.557830359152431" maxValue="12.676211830206762"/>
    </cacheField>
    <cacheField name="Health Care Card holders" numFmtId="3">
      <sharedItems containsSemiMixedTypes="0" containsString="0" containsNumber="1" minValue="11415.731052875379" maxValue="454151"/>
    </cacheField>
    <cacheField name="Persons 0 to 64 years" numFmtId="3">
      <sharedItems containsSemiMixedTypes="0" containsString="0" containsNumber="1" minValue="195821.67384986146" maxValue="6800892"/>
    </cacheField>
    <cacheField name="% Health Care Card holders" numFmtId="0">
      <sharedItems containsSemiMixedTypes="0" containsString="0" containsNumber="1" minValue="5.8296565586646656" maxValue="6.6778152042408561"/>
    </cacheField>
    <cacheField name="Pensioner Concession Card holders" numFmtId="3">
      <sharedItems containsSemiMixedTypes="0" containsString="0" containsNumber="1" minValue="53050.468348894363" maxValue="1364595"/>
    </cacheField>
    <cacheField name="Persons aged 15 years and over" numFmtId="3">
      <sharedItems containsSemiMixedTypes="0" containsString="0" containsNumber="1" minValue="201873.78395412106" maxValue="6670926"/>
    </cacheField>
    <cacheField name="% Pensioner Concession Card holders" numFmtId="0">
      <sharedItems containsSemiMixedTypes="0" containsString="0" containsNumber="1" minValue="20.455855753758922" maxValue="26.279028068820914"/>
    </cacheField>
    <cacheField name="Seniors Health Card holders" numFmtId="3">
      <sharedItems containsSemiMixedTypes="0" containsString="0" containsNumber="1" minValue="5834.6243944055823" maxValue="170995"/>
    </cacheField>
    <cacheField name="Persons aged 65 years and over5" numFmtId="3">
      <sharedItems containsSemiMixedTypes="0" containsString="0" containsNumber="1" minValue="53797.456007609988" maxValue="1425221"/>
    </cacheField>
    <cacheField name="% Seniors Health Card holders" numFmtId="0">
      <sharedItems containsSemiMixedTypes="0" containsString="0" containsNumber="1" minValue="10.845539598713065" maxValue="11.997788413165397"/>
    </cacheField>
    <cacheField name="Total population" numFmtId="3">
      <sharedItems containsSemiMixedTypes="0" containsString="0" containsNumber="1" minValue="249619.12985747145" maxValue="8226113"/>
    </cacheField>
    <cacheField name="% of total Health Care Card Holders" numFmtId="165">
      <sharedItems containsSemiMixedTypes="0" containsString="0" containsNumber="1" minValue="4.5732596934351868" maxValue="5.5208456290352439"/>
    </cacheField>
    <cacheField name="% of total pop Pensioner Concession Card Holders" numFmtId="165">
      <sharedItems containsSemiMixedTypes="0" containsString="0" containsNumber="1" minValue="16.588575916717897" maxValue="21.25256520971984"/>
    </cacheField>
    <cacheField name="% of total pop Senior Health Card holders" numFmtId="165">
      <sharedItems containsSemiMixedTypes="0" containsString="0" containsNumber="1" minValue="2.078685279426626" maxValue="2.3374107576358671"/>
    </cacheField>
  </cacheFields>
  <extLst>
    <ext xmlns:x14="http://schemas.microsoft.com/office/spreadsheetml/2009/9/main" uri="{725AE2AE-9491-48be-B2B4-4EB974FC3084}">
      <x14:pivotCacheDefinition/>
    </ext>
  </extLst>
</pivotCacheDefinition>
</file>

<file path=xl/pivotCache/pivotCacheDefinition3.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Kim Gilchrist (Murrumbidgee LHD)" refreshedDate="45764.599314467596" createdVersion="8" refreshedVersion="8" minRefreshableVersion="3" recordCount="27" xr:uid="{7F1C8711-FE25-443F-A410-17F2E9370DF0}">
  <cacheSource type="worksheet">
    <worksheetSource ref="A1:AM28" sheet="Pensions data CC"/>
  </cacheSource>
  <cacheFields count="39">
    <cacheField name="LGA" numFmtId="0">
      <sharedItems containsBlank="1" count="25">
        <s v="Berrigan"/>
        <s v="Bland"/>
        <s v="Carrathool"/>
        <s v="Coolamon"/>
        <s v="Cootamundra-Gundagai"/>
        <s v="Edward River"/>
        <s v="Federation"/>
        <s v="Greater Hume Shire"/>
        <s v="Griffith"/>
        <s v="Hay"/>
        <s v="Hilltops"/>
        <s v="Junee"/>
        <s v="Lake Cargelligo"/>
        <s v="Leeton"/>
        <s v="Lockhart"/>
        <s v="Murray River"/>
        <s v="Murrumbidgee"/>
        <s v="Narrandera"/>
        <s v="Snowy Valleys"/>
        <s v="Temora"/>
        <s v="Wagga Wagga"/>
        <s v="Albury"/>
        <m/>
        <s v="Murrumbidgee LHD"/>
        <s v="New South Wales"/>
      </sharedItems>
    </cacheField>
    <cacheField name="Age pensioners" numFmtId="3">
      <sharedItems containsString="0" containsBlank="1" containsNumber="1" minValue="205" maxValue="800840"/>
    </cacheField>
    <cacheField name="Persons aged 65 years and over" numFmtId="3">
      <sharedItems containsString="0" containsBlank="1" containsNumber="1" minValue="371.04163750499993" maxValue="1425221"/>
    </cacheField>
    <cacheField name="% age pensioners" numFmtId="0">
      <sharedItems containsString="0" containsBlank="1" containsNumber="1" minValue="49.278846153846153" maxValue="65.565808644973288"/>
    </cacheField>
    <cacheField name="Disability support pensioners" numFmtId="3">
      <sharedItems containsString="0" containsBlank="1" containsNumber="1" minValue="60" maxValue="239565"/>
    </cacheField>
    <cacheField name="Persons aged 16 to 64 years" numFmtId="3">
      <sharedItems containsString="0" containsBlank="1" containsNumber="1" minValue="981.44926431366764" maxValue="5145426.7819421878"/>
    </cacheField>
    <cacheField name="% disability support pensioners" numFmtId="0">
      <sharedItems containsString="0" containsBlank="1" containsNumber="1" minValue="3.3448544988293007" maxValue="9.3772962713058945"/>
    </cacheField>
    <cacheField name="Female sole parent pensioners" numFmtId="3">
      <sharedItems containsString="0" containsBlank="1" containsNumber="1" minValue="25" maxValue="865"/>
    </cacheField>
    <cacheField name="Females aged 15 to 54 years" numFmtId="3">
      <sharedItems containsString="0" containsBlank="1" containsNumber="1" minValue="379.06415939699997" maxValue="17994"/>
    </cacheField>
    <cacheField name="% female sole parent pensioners" numFmtId="0">
      <sharedItems containsString="0" containsBlank="1" containsNumber="1" minValue="3.6615134255492268" maxValue="10.495382031905962"/>
    </cacheField>
    <cacheField name="People receiving an unemployment benefit" numFmtId="3">
      <sharedItems containsString="0" containsBlank="1" containsNumber="1" minValue="80" maxValue="2410"/>
    </cacheField>
    <cacheField name="Persons aged 16 to 64 years2" numFmtId="3">
      <sharedItems containsString="0" containsBlank="1" containsNumber="1" minValue="981.44926431366764" maxValue="42223.713638325426"/>
    </cacheField>
    <cacheField name="% people receiving an unemployment benefit" numFmtId="0">
      <sharedItems containsString="0" containsBlank="1" containsNumber="1" minValue="4.3210060939180313" maxValue="10.363665300226108"/>
    </cacheField>
    <cacheField name="JobSeeker unemployment benefit" numFmtId="3">
      <sharedItems containsString="0" containsBlank="1" containsNumber="1" minValue="75" maxValue="2165"/>
    </cacheField>
    <cacheField name="Persons aged 22 to 64 years" numFmtId="3">
      <sharedItems containsString="0" containsBlank="1" containsNumber="1" minValue="883.42416536191297" maxValue="36176.295652173911"/>
    </cacheField>
    <cacheField name="% people receiving a JobSeeker Payment" numFmtId="0">
      <sharedItems containsString="0" containsBlank="1" containsNumber="1" minValue="4.5275615308188595" maxValue="10.140959334753068"/>
    </cacheField>
    <cacheField name="Young people _x000a_(16 to 21 years) receiving Youth Allowance (other)" numFmtId="3">
      <sharedItems containsString="0" containsBlank="1" containsNumber="1" minValue="5" maxValue="250"/>
    </cacheField>
    <cacheField name="Persons aged 16 to 21 years" numFmtId="3">
      <sharedItems containsString="0" containsBlank="1" containsNumber="1" minValue="98.0250989517547" maxValue="6047.4179861515076"/>
    </cacheField>
    <cacheField name="% young people receiving Youth Allowance (other)" numFmtId="0">
      <sharedItems containsString="0" containsBlank="1" containsNumber="1" minValue="1.996335759969639" maxValue="13.153099453993667"/>
    </cacheField>
    <cacheField name="Low income, welfare-dependent families (with children)" numFmtId="3">
      <sharedItems containsString="0" containsBlank="1" containsNumber="1" minValue="25" maxValue="890"/>
    </cacheField>
    <cacheField name="Total families" numFmtId="3">
      <sharedItems containsString="0" containsBlank="1" containsNumber="1" minValue="430.35099577799997" maxValue="17273"/>
    </cacheField>
    <cacheField name="% low income, welfare-dependent families (with children)" numFmtId="0">
      <sharedItems containsString="0" containsBlank="1" containsNumber="1" minValue="3.3692722371967654" maxValue="10.548523206751055"/>
    </cacheField>
    <cacheField name="Children in low income, welfare-dependent families" numFmtId="3">
      <sharedItems containsString="0" containsBlank="1" containsNumber="1" minValue="40" maxValue="1695"/>
    </cacheField>
    <cacheField name="Children under 16 years" numFmtId="3">
      <sharedItems containsString="0" containsBlank="1" containsNumber="1" minValue="390.11546057933219" maxValue="14896.286361674578"/>
    </cacheField>
    <cacheField name="% children in low income, welfare-dependent families" numFmtId="0">
      <sharedItems containsString="0" containsBlank="1" containsNumber="1" minValue="8.0903131410210438" maxValue="22.334766363608182"/>
    </cacheField>
    <cacheField name="Health Care Card holders" numFmtId="0">
      <sharedItems containsString="0" containsBlank="1" containsNumber="1" minValue="105" maxValue="454151"/>
    </cacheField>
    <cacheField name="Persons 0 to 64 years" numFmtId="0">
      <sharedItems containsString="0" containsBlank="1" containsNumber="1" minValue="1387.8962873159999" maxValue="6800892"/>
    </cacheField>
    <cacheField name="% Health Care Card holders" numFmtId="0">
      <sharedItems containsString="0" containsBlank="1" containsNumber="1" minValue="4.0037682524729155" maxValue="8.5672997522708503"/>
    </cacheField>
    <cacheField name="Pensioner Concession Card holders" numFmtId="0">
      <sharedItems containsString="0" containsBlank="1" containsNumber="1" minValue="375" maxValue="1364595"/>
    </cacheField>
    <cacheField name="Persons aged 15 years and over" numFmtId="0">
      <sharedItems containsString="0" containsBlank="1" containsNumber="1" minValue="1369.5590944199998" maxValue="6670926"/>
    </cacheField>
    <cacheField name="% Pensioner Concession Card holders" numFmtId="0">
      <sharedItems containsString="0" containsBlank="1" containsNumber="1" minValue="16.741071428571427" maxValue="34.991798797156918"/>
    </cacheField>
    <cacheField name="Seniors Health Card holders" numFmtId="0">
      <sharedItems containsString="0" containsBlank="1" containsNumber="1" minValue="28.651863899999995" maxValue="170995"/>
    </cacheField>
    <cacheField name="Persons aged 65 years and over5" numFmtId="0">
      <sharedItems containsString="0" containsBlank="1" containsNumber="1" minValue="371.04163750499993" maxValue="1425221"/>
    </cacheField>
    <cacheField name="% Seniors Health Card holders" numFmtId="0">
      <sharedItems containsString="0" containsBlank="1" containsNumber="1" minValue="7.7220077220077217" maxValue="12.969588550983898"/>
    </cacheField>
    <cacheField name="% of total pop aged pension" numFmtId="0">
      <sharedItems containsString="0" containsBlank="1" containsNumber="1" minValue="7.2463768115942031" maxValue="21.033167687507223"/>
    </cacheField>
    <cacheField name="% of total Health Care Card Holders" numFmtId="0">
      <sharedItems containsString="0" containsBlank="1" containsNumber="1" minValue="3.0942846741900256" maxValue="6.7600586414725523"/>
    </cacheField>
    <cacheField name="% of total pop Pensioner Concession Card Holders" numFmtId="0">
      <sharedItems containsString="0" containsBlank="1" containsNumber="1" minValue="13.255567338282079" maxValue="29.58511498902115"/>
    </cacheField>
    <cacheField name="% of total pop Senior Health Card holders" numFmtId="0">
      <sharedItems containsString="0" containsBlank="1" containsNumber="1" minValue="1.4139271827500883" maxValue="3.4189459639759843"/>
    </cacheField>
    <cacheField name="Total population" numFmtId="0">
      <sharedItems containsString="0" containsBlank="1" containsNumber="1" minValue="1758.9379248209998" maxValue="8226113"/>
    </cacheField>
  </cacheFields>
  <extLst>
    <ext xmlns:x14="http://schemas.microsoft.com/office/spreadsheetml/2009/9/main" uri="{725AE2AE-9491-48be-B2B4-4EB974FC3084}">
      <x14:pivotCacheDefinition/>
    </ext>
  </extLst>
</pivotCacheDefinition>
</file>

<file path=xl/pivotCache/pivotCacheDefinition4.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Kim Gilchrist (Murrumbidgee LHD)" refreshedDate="45764.600608449073" createdVersion="8" refreshedVersion="8" minRefreshableVersion="3" recordCount="27" xr:uid="{770E7A30-27BC-4BF8-8FA2-F4C38AD4C42A}">
  <cacheSource type="worksheet">
    <worksheetSource ref="A1:AO28" sheet="Pensions data CC"/>
  </cacheSource>
  <cacheFields count="41">
    <cacheField name="LGA" numFmtId="0">
      <sharedItems containsBlank="1" count="25">
        <s v="Berrigan"/>
        <s v="Bland"/>
        <s v="Carrathool"/>
        <s v="Coolamon"/>
        <s v="Cootamundra-Gundagai"/>
        <s v="Edward River"/>
        <s v="Federation"/>
        <s v="Greater Hume Shire"/>
        <s v="Griffith"/>
        <s v="Hay"/>
        <s v="Hilltops"/>
        <s v="Junee"/>
        <s v="Lake Cargelligo"/>
        <s v="Leeton"/>
        <s v="Lockhart"/>
        <s v="Murray River"/>
        <s v="Murrumbidgee"/>
        <s v="Narrandera"/>
        <s v="Snowy Valleys"/>
        <s v="Temora"/>
        <s v="Wagga Wagga"/>
        <s v="Albury"/>
        <m/>
        <s v="Murrumbidgee LHD"/>
        <s v="New South Wales"/>
      </sharedItems>
    </cacheField>
    <cacheField name="Age pensioners" numFmtId="3">
      <sharedItems containsString="0" containsBlank="1" containsNumber="1" minValue="205" maxValue="800840"/>
    </cacheField>
    <cacheField name="Persons aged 65 years and over" numFmtId="3">
      <sharedItems containsString="0" containsBlank="1" containsNumber="1" minValue="371.04163750499993" maxValue="1425221"/>
    </cacheField>
    <cacheField name="% age pensioners" numFmtId="0">
      <sharedItems containsString="0" containsBlank="1" containsNumber="1" minValue="49.278846153846153" maxValue="65.565808644973288"/>
    </cacheField>
    <cacheField name="Disability support pensioners" numFmtId="3">
      <sharedItems containsString="0" containsBlank="1" containsNumber="1" minValue="60" maxValue="239565"/>
    </cacheField>
    <cacheField name="Persons aged 16 to 64 years" numFmtId="3">
      <sharedItems containsString="0" containsBlank="1" containsNumber="1" minValue="981.44926431366764" maxValue="5145426.7819421878"/>
    </cacheField>
    <cacheField name="% disability support pensioners" numFmtId="0">
      <sharedItems containsString="0" containsBlank="1" containsNumber="1" minValue="3.3448544988293007" maxValue="9.3772962713058945"/>
    </cacheField>
    <cacheField name="Female sole parent pensioners" numFmtId="3">
      <sharedItems containsString="0" containsBlank="1" containsNumber="1" minValue="25" maxValue="865"/>
    </cacheField>
    <cacheField name="Females aged 15 to 54 years" numFmtId="3">
      <sharedItems containsString="0" containsBlank="1" containsNumber="1" minValue="379.06415939699997" maxValue="17994"/>
    </cacheField>
    <cacheField name="% female sole parent pensioners" numFmtId="0">
      <sharedItems containsString="0" containsBlank="1" containsNumber="1" minValue="3.6615134255492268" maxValue="10.495382031905962"/>
    </cacheField>
    <cacheField name="People receiving an unemployment benefit" numFmtId="3">
      <sharedItems containsString="0" containsBlank="1" containsNumber="1" minValue="80" maxValue="2410"/>
    </cacheField>
    <cacheField name="Persons aged 16 to 64 years2" numFmtId="3">
      <sharedItems containsString="0" containsBlank="1" containsNumber="1" minValue="981.44926431366764" maxValue="42223.713638325426"/>
    </cacheField>
    <cacheField name="% people receiving an unemployment benefit" numFmtId="0">
      <sharedItems containsString="0" containsBlank="1" containsNumber="1" minValue="4.3210060939180313" maxValue="10.363665300226108"/>
    </cacheField>
    <cacheField name="JobSeeker unemployment benefit" numFmtId="3">
      <sharedItems containsString="0" containsBlank="1" containsNumber="1" minValue="75" maxValue="2165"/>
    </cacheField>
    <cacheField name="Persons aged 22 to 64 years" numFmtId="3">
      <sharedItems containsString="0" containsBlank="1" containsNumber="1" minValue="883.42416536191297" maxValue="36176.295652173911"/>
    </cacheField>
    <cacheField name="% people receiving a JobSeeker Payment" numFmtId="0">
      <sharedItems containsString="0" containsBlank="1" containsNumber="1" minValue="4.5275615308188595" maxValue="10.140959334753068"/>
    </cacheField>
    <cacheField name="Young people _x000a_(16 to 21 years) receiving Youth Allowance (other)" numFmtId="3">
      <sharedItems containsString="0" containsBlank="1" containsNumber="1" minValue="5" maxValue="250"/>
    </cacheField>
    <cacheField name="Persons aged 16 to 21 years" numFmtId="3">
      <sharedItems containsString="0" containsBlank="1" containsNumber="1" minValue="98.0250989517547" maxValue="6047.4179861515076"/>
    </cacheField>
    <cacheField name="% young people receiving Youth Allowance (other)" numFmtId="0">
      <sharedItems containsString="0" containsBlank="1" containsNumber="1" minValue="1.996335759969639" maxValue="13.153099453993667"/>
    </cacheField>
    <cacheField name="Low income, welfare-dependent families (with children)" numFmtId="3">
      <sharedItems containsString="0" containsBlank="1" containsNumber="1" minValue="25" maxValue="890"/>
    </cacheField>
    <cacheField name="Total families" numFmtId="3">
      <sharedItems containsString="0" containsBlank="1" containsNumber="1" minValue="430.35099577799997" maxValue="17273"/>
    </cacheField>
    <cacheField name="% low income, welfare-dependent families (with children)" numFmtId="0">
      <sharedItems containsString="0" containsBlank="1" containsNumber="1" minValue="3.3692722371967654" maxValue="10.548523206751055"/>
    </cacheField>
    <cacheField name="Children in low income, welfare-dependent families" numFmtId="3">
      <sharedItems containsString="0" containsBlank="1" containsNumber="1" minValue="40" maxValue="1695"/>
    </cacheField>
    <cacheField name="Children under 16 years" numFmtId="3">
      <sharedItems containsString="0" containsBlank="1" containsNumber="1" minValue="390.11546057933219" maxValue="14896.286361674578"/>
    </cacheField>
    <cacheField name="% children in low income, welfare-dependent families" numFmtId="0">
      <sharedItems containsString="0" containsBlank="1" containsNumber="1" minValue="8.0903131410210438" maxValue="22.334766363608182"/>
    </cacheField>
    <cacheField name="Health Care Card holders" numFmtId="0">
      <sharedItems containsString="0" containsBlank="1" containsNumber="1" minValue="105" maxValue="454151"/>
    </cacheField>
    <cacheField name="Persons 0 to 64 years" numFmtId="0">
      <sharedItems containsString="0" containsBlank="1" containsNumber="1" minValue="1387.8962873159999" maxValue="6800892"/>
    </cacheField>
    <cacheField name="% Health Care Card holders" numFmtId="0">
      <sharedItems containsString="0" containsBlank="1" containsNumber="1" minValue="4.0037682524729155" maxValue="8.5672997522708503"/>
    </cacheField>
    <cacheField name="Pensioner Concession Card holders" numFmtId="0">
      <sharedItems containsString="0" containsBlank="1" containsNumber="1" minValue="375" maxValue="1364595"/>
    </cacheField>
    <cacheField name="Persons aged 15 years and over" numFmtId="0">
      <sharedItems containsString="0" containsBlank="1" containsNumber="1" minValue="1369.5590944199998" maxValue="6670926"/>
    </cacheField>
    <cacheField name="% Pensioner Concession Card holders" numFmtId="0">
      <sharedItems containsString="0" containsBlank="1" containsNumber="1" minValue="16.741071428571427" maxValue="34.991798797156918"/>
    </cacheField>
    <cacheField name="Seniors Health Card holders" numFmtId="0">
      <sharedItems containsString="0" containsBlank="1" containsNumber="1" minValue="28.651863899999995" maxValue="170995"/>
    </cacheField>
    <cacheField name="Persons aged 65 years and over5" numFmtId="0">
      <sharedItems containsString="0" containsBlank="1" containsNumber="1" minValue="371.04163750499993" maxValue="1425221"/>
    </cacheField>
    <cacheField name="% Seniors Health Card holders" numFmtId="0">
      <sharedItems containsString="0" containsBlank="1" containsNumber="1" minValue="7.7220077220077217" maxValue="12.969588550983898"/>
    </cacheField>
    <cacheField name="% of total pop aged pension" numFmtId="0">
      <sharedItems containsString="0" containsBlank="1" containsNumber="1" minValue="7.2463768115942031" maxValue="21.033167687507223"/>
    </cacheField>
    <cacheField name="% of total Health Care Card Holders" numFmtId="0">
      <sharedItems containsString="0" containsBlank="1" containsNumber="1" minValue="3.0942846741900256" maxValue="6.7600586414725523"/>
    </cacheField>
    <cacheField name="% of total pop Pensioner Concession Card Holders" numFmtId="0">
      <sharedItems containsString="0" containsBlank="1" containsNumber="1" minValue="13.255567338282079" maxValue="29.58511498902115"/>
    </cacheField>
    <cacheField name="% of total pop Senior Health Card holders" numFmtId="0">
      <sharedItems containsString="0" containsBlank="1" containsNumber="1" minValue="1.4139271827500883" maxValue="3.4189459639759843"/>
    </cacheField>
    <cacheField name="Total population" numFmtId="0">
      <sharedItems containsString="0" containsBlank="1" containsNumber="1" minValue="1758.9379248209998" maxValue="8226113"/>
    </cacheField>
    <cacheField name="Health Concession card holders (any) NUM" numFmtId="0">
      <sharedItems containsString="0" containsBlank="1" containsNumber="1" minValue="520" maxValue="1989741"/>
    </cacheField>
    <cacheField name="Health Concession card holders (any) % of total pop" numFmtId="0">
      <sharedItems containsString="0" containsBlank="1" containsNumber="1" minValue="18.381053375751151" maxValue="37.096960591702299"/>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23">
  <r>
    <x v="0"/>
    <n v="1820"/>
    <n v="2843"/>
    <n v="64.016883573689768"/>
    <n v="325"/>
    <n v="4358.6000000000004"/>
    <n v="7.4565227366585596"/>
    <n v="70"/>
    <n v="1574"/>
    <n v="4.4472681067344348"/>
    <n v="310"/>
    <n v="4358.6000000000004"/>
    <n v="7.112375533428164"/>
    <n v="295"/>
    <n v="3902.1219512195121"/>
    <n v="7.5599892491264917"/>
    <n v="15"/>
    <n v="456.47804878048777"/>
    <n v="3.2860287674453397"/>
    <n v="85"/>
    <n v="2278"/>
    <n v="3.7313432835820892"/>
    <n v="140"/>
    <n v="1477.4"/>
    <n v="9.4761066738865569"/>
    <n v="385"/>
    <n v="5810"/>
    <n v="6.6265060240963862"/>
    <n v="2560"/>
    <n v="7316"/>
    <n v="34.991798797156918"/>
    <n v="265"/>
    <n v="2843"/>
    <n v="9.3211396412240592"/>
    <m/>
    <m/>
    <m/>
    <n v="21.033167687507223"/>
    <n v="4.4493239338957586"/>
    <n v="29.58511498902115"/>
    <n v="3.0625216687853922"/>
    <n v="8653"/>
  </r>
  <r>
    <x v="1"/>
    <n v="750"/>
    <n v="1248"/>
    <n v="60.096153846153847"/>
    <n v="175"/>
    <n v="3096.4285714285716"/>
    <n v="5.6516724336793542"/>
    <n v="70"/>
    <n v="1181"/>
    <n v="5.9271803556308216"/>
    <n v="160"/>
    <n v="3096.4285714285716"/>
    <n v="5.1672433679354093"/>
    <n v="150"/>
    <n v="2766.1445783132531"/>
    <n v="5.4227100483470538"/>
    <n v="10"/>
    <n v="330.28399311531842"/>
    <n v="3.0276974387034574"/>
    <n v="70"/>
    <n v="1443"/>
    <n v="4.8510048510048511"/>
    <n v="135"/>
    <n v="1179.5714285714284"/>
    <n v="11.444834685721208"/>
    <n v="170"/>
    <n v="4246"/>
    <n v="4.0037682524729155"/>
    <n v="1160"/>
    <n v="4413"/>
    <n v="26.285973260820306"/>
    <n v="145"/>
    <n v="1248"/>
    <n v="11.618589743589745"/>
    <m/>
    <m/>
    <m/>
    <n v="13.65125591554423"/>
    <n v="3.0942846741900256"/>
    <n v="21.11394248270841"/>
    <n v="2.6392428103385512"/>
    <n v="5494"/>
  </r>
  <r>
    <x v="2"/>
    <n v="205"/>
    <n v="416"/>
    <n v="49.278846153846153"/>
    <n v="60"/>
    <n v="1793.8"/>
    <n v="3.3448544988293007"/>
    <n v="40"/>
    <n v="633"/>
    <n v="6.3191153238546596"/>
    <n v="80"/>
    <n v="1793.8"/>
    <n v="4.4598059984390686"/>
    <n v="75"/>
    <n v="1626.0126582278481"/>
    <n v="4.6125102175859256"/>
    <n v="5"/>
    <n v="167.7873417721519"/>
    <n v="2.9799625807230368"/>
    <n v="40"/>
    <n v="670"/>
    <n v="5.9701492537313428"/>
    <n v="85"/>
    <n v="586.20000000000005"/>
    <n v="14.500170590242236"/>
    <n v="105"/>
    <n v="2413"/>
    <n v="4.3514297554910906"/>
    <n v="375"/>
    <n v="2240"/>
    <n v="16.741071428571427"/>
    <n v="40"/>
    <n v="416"/>
    <n v="9.6153846153846168"/>
    <m/>
    <m/>
    <m/>
    <n v="7.2463768115942031"/>
    <n v="3.7115588547189819"/>
    <n v="13.255567338282079"/>
    <n v="1.4139271827500883"/>
    <n v="2829"/>
  </r>
  <r>
    <x v="3"/>
    <n v="645"/>
    <n v="1022"/>
    <n v="63.111545988258321"/>
    <n v="165"/>
    <n v="2428.9559322033897"/>
    <n v="6.7930421384929289"/>
    <n v="55"/>
    <n v="965"/>
    <n v="5.6994818652849739"/>
    <n v="145"/>
    <n v="2428.9559322033897"/>
    <n v="5.9696430914028769"/>
    <n v="135"/>
    <n v="2105.7771428571427"/>
    <n v="6.4109348160570514"/>
    <n v="10"/>
    <n v="323.17878934624696"/>
    <n v="3.094262473174318"/>
    <n v="50"/>
    <n v="1170"/>
    <n v="4.2735042735042734"/>
    <n v="115"/>
    <n v="1007.0440677966102"/>
    <n v="11.41955984623567"/>
    <n v="155"/>
    <n v="3443"/>
    <n v="4.5018878884693585"/>
    <n v="1030"/>
    <n v="3518"/>
    <n v="29.277998862990334"/>
    <n v="85"/>
    <n v="1022"/>
    <n v="8.3170254403131114"/>
    <m/>
    <m/>
    <m/>
    <n v="14.44568868980963"/>
    <n v="3.4714445688689812"/>
    <n v="23.068309070548711"/>
    <n v="1.9036954087346025"/>
    <n v="4465"/>
  </r>
  <r>
    <x v="4"/>
    <n v="2095"/>
    <n v="3229"/>
    <n v="64.880768039640756"/>
    <n v="540"/>
    <n v="6021.4015748031497"/>
    <n v="8.9680117376601576"/>
    <n v="125"/>
    <n v="2238"/>
    <n v="5.5853440571939226"/>
    <n v="400"/>
    <n v="6021.4015748031497"/>
    <n v="6.6429716575260418"/>
    <n v="360"/>
    <n v="5302.9919028340082"/>
    <n v="6.7886205861941811"/>
    <n v="40"/>
    <n v="718.40967196914153"/>
    <n v="5.5678537693348531"/>
    <n v="160"/>
    <n v="3026"/>
    <n v="5.2875082617316593"/>
    <n v="305"/>
    <n v="2152.5984251968503"/>
    <n v="14.168922379106007"/>
    <n v="470"/>
    <n v="8175"/>
    <n v="5.7492354740061158"/>
    <n v="3195"/>
    <n v="9389"/>
    <n v="34.029183086590692"/>
    <n v="335"/>
    <n v="3229"/>
    <n v="10.374729018271911"/>
    <m/>
    <m/>
    <m/>
    <n v="18.370747106278497"/>
    <n v="4.1213609259908797"/>
    <n v="28.016485443703964"/>
    <n v="2.9375657663977552"/>
    <n v="11404"/>
  </r>
  <r>
    <x v="5"/>
    <n v="1250"/>
    <n v="2108"/>
    <n v="59.297912713472492"/>
    <n v="425"/>
    <n v="4731.9958158995814"/>
    <n v="8.9814111536614902"/>
    <n v="120"/>
    <n v="1827"/>
    <n v="6.5681444991789819"/>
    <n v="365"/>
    <n v="4731.9958158995814"/>
    <n v="7.7134472260857496"/>
    <n v="335"/>
    <n v="4187.0050632911389"/>
    <n v="8.0009456624988591"/>
    <n v="30"/>
    <n v="544.99075260844234"/>
    <n v="5.5046805576816817"/>
    <n v="135"/>
    <n v="2160"/>
    <n v="6.25"/>
    <n v="255"/>
    <n v="1641.0041841004186"/>
    <n v="15.539265680775113"/>
    <n v="440"/>
    <n v="6349"/>
    <n v="6.9302252323200504"/>
    <n v="2155"/>
    <n v="6955"/>
    <n v="30.984902947519771"/>
    <n v="225"/>
    <n v="2108"/>
    <n v="10.673624288425048"/>
    <m/>
    <m/>
    <m/>
    <n v="14.780655078633083"/>
    <n v="5.2027905876788463"/>
    <n v="25.48184935556344"/>
    <n v="2.6605179141539552"/>
    <n v="8457"/>
  </r>
  <r>
    <x v="6"/>
    <n v="2500"/>
    <n v="3931"/>
    <n v="63.5970490969219"/>
    <n v="480"/>
    <n v="6764.9244712990931"/>
    <n v="7.0954228984588186"/>
    <n v="135"/>
    <n v="2459"/>
    <n v="5.490036600244002"/>
    <n v="465"/>
    <n v="6764.9244712990931"/>
    <n v="6.8736909328819804"/>
    <n v="450"/>
    <n v="6021.0132827324478"/>
    <n v="7.4738250667964241"/>
    <n v="15"/>
    <n v="743.91118856664582"/>
    <n v="2.0163697267279606"/>
    <n v="135"/>
    <n v="3490"/>
    <n v="3.8681948424068766"/>
    <n v="230"/>
    <n v="2206.0755287009065"/>
    <n v="10.425753652026605"/>
    <n v="545"/>
    <n v="8923"/>
    <n v="6.1078112742351225"/>
    <n v="3625"/>
    <n v="10841"/>
    <n v="33.43787473480306"/>
    <n v="380"/>
    <n v="3931"/>
    <n v="9.6667514627321296"/>
    <m/>
    <m/>
    <m/>
    <n v="19.449198693013848"/>
    <n v="4.2399253150770182"/>
    <n v="28.201338104870079"/>
    <n v="2.956278201338105"/>
    <n v="12854"/>
  </r>
  <r>
    <x v="7"/>
    <n v="1365"/>
    <n v="2425"/>
    <n v="56.288659793814432"/>
    <n v="320"/>
    <n v="6364.2585551330794"/>
    <n v="5.0280798183773454"/>
    <n v="90"/>
    <n v="2458"/>
    <n v="3.6615134255492268"/>
    <n v="275"/>
    <n v="6364.2585551330794"/>
    <n v="4.3210060939180313"/>
    <n v="250"/>
    <n v="5521.7361111111113"/>
    <n v="4.5275615308188595"/>
    <n v="25"/>
    <n v="842.52244402196879"/>
    <n v="2.9672800027328559"/>
    <n v="110"/>
    <n v="2913"/>
    <n v="3.7761757638173701"/>
    <n v="215"/>
    <n v="2465.7414448669201"/>
    <n v="8.7194868078150787"/>
    <n v="425"/>
    <n v="8842"/>
    <n v="4.806604840533816"/>
    <n v="2115"/>
    <n v="8982"/>
    <n v="23.547094188376754"/>
    <n v="240"/>
    <n v="2425"/>
    <n v="9.8969072164948457"/>
    <m/>
    <m/>
    <m/>
    <n v="12.115026182657317"/>
    <n v="3.7720777491790183"/>
    <n v="18.771633975326175"/>
    <n v="2.1301144936540339"/>
    <n v="11267"/>
  </r>
  <r>
    <x v="8"/>
    <n v="2370"/>
    <n v="4472"/>
    <n v="52.996422182468692"/>
    <n v="760"/>
    <n v="16898.017543859649"/>
    <n v="4.4975690078873569"/>
    <n v="310"/>
    <n v="6776"/>
    <n v="4.5749704840613932"/>
    <n v="790"/>
    <n v="16898.017543859649"/>
    <n v="4.6751046266197536"/>
    <n v="720"/>
    <n v="14931.728553137003"/>
    <n v="4.8219467520974684"/>
    <n v="70"/>
    <n v="1966.2889907226454"/>
    <n v="3.5600056924630281"/>
    <n v="350"/>
    <n v="6964"/>
    <n v="5.0258472142446875"/>
    <n v="710"/>
    <n v="5689.9824561403511"/>
    <n v="12.478070107822612"/>
    <n v="995"/>
    <n v="22542"/>
    <n v="4.4139827876852094"/>
    <n v="4200"/>
    <n v="21713"/>
    <n v="19.343250587205819"/>
    <n v="580"/>
    <n v="4472"/>
    <n v="12.969588550983898"/>
    <m/>
    <m/>
    <m/>
    <n v="8.773228696231584"/>
    <n v="3.6832753387132602"/>
    <n v="15.547493892055972"/>
    <n v="2.1470348708077296"/>
    <n v="27014"/>
  </r>
  <r>
    <x v="9"/>
    <n v="410"/>
    <n v="665"/>
    <n v="61.65413533834586"/>
    <n v="110"/>
    <n v="1678.5815602836878"/>
    <n v="6.5531519351022487"/>
    <n v="25"/>
    <n v="581"/>
    <n v="4.3029259896729775"/>
    <n v="95"/>
    <n v="1678.5815602836878"/>
    <n v="5.6595403075883048"/>
    <n v="90"/>
    <n v="1505.5029239766081"/>
    <n v="5.9780687613861048"/>
    <n v="5"/>
    <n v="173.07863630707976"/>
    <n v="2.8888602930340257"/>
    <n v="25"/>
    <n v="742"/>
    <n v="3.3692722371967654"/>
    <n v="40"/>
    <n v="494.41843971631204"/>
    <n v="8.0903131410210438"/>
    <n v="105"/>
    <n v="2169"/>
    <n v="4.8409405255878291"/>
    <n v="630"/>
    <n v="2370"/>
    <n v="26.582278481012654"/>
    <n v="55"/>
    <n v="665"/>
    <n v="8.2706766917293226"/>
    <m/>
    <m/>
    <m/>
    <n v="14.467184191954836"/>
    <n v="3.7050105857445308"/>
    <n v="22.230063514467187"/>
    <n v="1.9407198306280877"/>
    <n v="2834"/>
  </r>
  <r>
    <x v="10"/>
    <n v="2855"/>
    <n v="4569"/>
    <n v="62.486320857955789"/>
    <n v="910"/>
    <n v="10672.432000000001"/>
    <n v="8.5266413503501344"/>
    <n v="255"/>
    <n v="4231"/>
    <n v="6.0269439848735518"/>
    <n v="760"/>
    <n v="10672.432000000001"/>
    <n v="7.1211510178748387"/>
    <n v="695"/>
    <n v="9408.1298405466969"/>
    <n v="7.3872279802594036"/>
    <n v="65"/>
    <n v="1264.3021594533029"/>
    <n v="5.14117606412273"/>
    <n v="320"/>
    <n v="5032"/>
    <n v="6.359300476947535"/>
    <n v="630"/>
    <n v="3956.5680000000002"/>
    <n v="15.922890747738949"/>
    <n v="865"/>
    <n v="14670"/>
    <n v="5.8963871847307434"/>
    <n v="4790"/>
    <n v="15494"/>
    <n v="30.915192977926942"/>
    <n v="430"/>
    <n v="4569"/>
    <n v="9.4112497264171591"/>
    <m/>
    <m/>
    <m/>
    <n v="14.839648630386195"/>
    <n v="4.4960756796091275"/>
    <n v="24.897343936795053"/>
    <n v="2.2350434014241904"/>
    <n v="19239"/>
  </r>
  <r>
    <x v="11"/>
    <n v="705"/>
    <n v="1260"/>
    <n v="55.952380952380956"/>
    <n v="230"/>
    <n v="4088.8797468354433"/>
    <n v="5.6250125765622414"/>
    <n v="75"/>
    <n v="1179"/>
    <n v="6.3613231552162848"/>
    <n v="190"/>
    <n v="4088.8797468354433"/>
    <n v="4.6467495197688082"/>
    <n v="175"/>
    <n v="3686.4528301886794"/>
    <n v="4.7471107880971637"/>
    <n v="15"/>
    <n v="402.42691664676374"/>
    <n v="3.7273848690311326"/>
    <n v="80"/>
    <n v="1485"/>
    <n v="5.3872053872053867"/>
    <n v="140"/>
    <n v="1124.120253164557"/>
    <n v="12.454183580971899"/>
    <n v="245"/>
    <n v="5205"/>
    <n v="4.7070124879923156"/>
    <n v="1235"/>
    <n v="5413"/>
    <n v="22.815444300757438"/>
    <n v="115"/>
    <n v="1260"/>
    <n v="9.1269841269841265"/>
    <m/>
    <m/>
    <m/>
    <n v="10.904872389791183"/>
    <n v="3.7896365042536742"/>
    <n v="19.102861562258315"/>
    <n v="1.7788089713843775"/>
    <n v="6465"/>
  </r>
  <r>
    <x v="12"/>
    <n v="207.72601327499999"/>
    <n v="371.04163750499993"/>
    <n v="55.984555984555996"/>
    <n v="73.062252944999997"/>
    <n v="981.44926431366764"/>
    <n v="7.4443229621342466"/>
    <n v="34.382236679999998"/>
    <n v="379.06415939699997"/>
    <n v="9.0702947845804989"/>
    <n v="101.71411684499999"/>
    <n v="981.44926431366764"/>
    <n v="10.363665300226108"/>
    <n v="88.82077808999999"/>
    <n v="883.42416536191297"/>
    <n v="10.054148570139319"/>
    <n v="12.893338754999998"/>
    <n v="98.0250989517547"/>
    <n v="13.153099453993667"/>
    <n v="40.112609459999994"/>
    <n v="430.35099577799997"/>
    <n v="9.3209054593874825"/>
    <n v="83.090405309999994"/>
    <n v="390.11546057933219"/>
    <n v="21.298926524626442"/>
    <n v="118.90523518499998"/>
    <n v="1387.8962873159999"/>
    <n v="8.5672997522708503"/>
    <n v="379.63719667499993"/>
    <n v="1369.5590944199998"/>
    <n v="27.719665271966527"/>
    <n v="28.651863899999995"/>
    <n v="371.04163750499993"/>
    <n v="7.7220077220077217"/>
    <m/>
    <m/>
    <m/>
    <n v="11.809741000162893"/>
    <n v="6.7600586414725523"/>
    <n v="21.583319758918389"/>
    <n v="1.6289297931259161"/>
    <n v="1758.9379248209998"/>
  </r>
  <r>
    <x v="13"/>
    <n v="1350"/>
    <n v="2059"/>
    <n v="65.565808644973288"/>
    <n v="420"/>
    <n v="6680.8721058434403"/>
    <n v="6.2866044035275879"/>
    <n v="200"/>
    <n v="2728"/>
    <n v="7.3313782991202352"/>
    <n v="455"/>
    <n v="6680.8721058434403"/>
    <n v="6.8104881038215535"/>
    <n v="410"/>
    <n v="5755.7835218093696"/>
    <n v="7.1232699848154422"/>
    <n v="45"/>
    <n v="925.08858403406987"/>
    <n v="4.8643990182828487"/>
    <n v="215"/>
    <n v="2819"/>
    <n v="7.6268180205746718"/>
    <n v="410"/>
    <n v="2730.1278941565602"/>
    <n v="15.017611478112256"/>
    <n v="520"/>
    <n v="9395"/>
    <n v="5.5348589675359232"/>
    <n v="2430"/>
    <n v="8978"/>
    <n v="27.066161728670085"/>
    <n v="220"/>
    <n v="2059"/>
    <n v="10.684798445847498"/>
    <m/>
    <m/>
    <m/>
    <n v="11.786275536930329"/>
    <n v="4.5398987253361271"/>
    <n v="21.215295966474592"/>
    <n v="1.9207263837960538"/>
    <n v="11454"/>
  </r>
  <r>
    <x v="14"/>
    <n v="415"/>
    <n v="804"/>
    <n v="51.616915422885569"/>
    <n v="145"/>
    <n v="1843.0985221674878"/>
    <n v="7.8671866021290979"/>
    <n v="30"/>
    <n v="715"/>
    <n v="4.1958041958041958"/>
    <n v="80"/>
    <n v="1843.0985221674878"/>
    <n v="4.3405167460022609"/>
    <n v="75"/>
    <n v="1593.8905109489051"/>
    <n v="4.7054675013624108"/>
    <n v="5"/>
    <n v="249.20801121858258"/>
    <n v="2.0063560459195893"/>
    <n v="55"/>
    <n v="868"/>
    <n v="6.3364055299539173"/>
    <n v="115"/>
    <n v="749.90147783251234"/>
    <n v="15.335347828943046"/>
    <n v="120"/>
    <n v="2566"/>
    <n v="4.6765393608729537"/>
    <n v="700"/>
    <n v="2681"/>
    <n v="26.109660574412537"/>
    <n v="95"/>
    <n v="804"/>
    <n v="11.815920398009951"/>
    <m/>
    <m/>
    <m/>
    <n v="12.314540059347182"/>
    <n v="3.5608308605341246"/>
    <n v="20.771513353115729"/>
    <n v="2.8189910979228485"/>
    <n v="3370"/>
  </r>
  <r>
    <x v="15"/>
    <n v="2405"/>
    <n v="3728"/>
    <n v="64.511802575107296"/>
    <n v="350"/>
    <n v="6876.7188940092165"/>
    <n v="5.0896365751537278"/>
    <n v="115"/>
    <n v="2559"/>
    <n v="4.4939429464634628"/>
    <n v="335"/>
    <n v="6876.7188940092165"/>
    <n v="4.8715092933614246"/>
    <n v="320"/>
    <n v="6125.3422818791951"/>
    <n v="5.2241978533455464"/>
    <n v="15"/>
    <n v="751.37661213002195"/>
    <n v="1.996335759969639"/>
    <n v="125"/>
    <n v="3493"/>
    <n v="3.5785857429144001"/>
    <n v="250"/>
    <n v="2334.2811059907835"/>
    <n v="10.709935464001784"/>
    <n v="530"/>
    <n v="9288"/>
    <n v="5.7062876830318698"/>
    <n v="3265"/>
    <n v="10752"/>
    <n v="30.366443452380953"/>
    <n v="375"/>
    <n v="3728"/>
    <n v="10.059012875536482"/>
    <m/>
    <m/>
    <m/>
    <n v="18.477258758451136"/>
    <n v="4.0719114935464047"/>
    <n v="25.084511370620778"/>
    <n v="2.8810694529809466"/>
    <n v="13016"/>
  </r>
  <r>
    <x v="16"/>
    <n v="390"/>
    <n v="769"/>
    <n v="50.715214564369319"/>
    <n v="155"/>
    <n v="2133.9079754601225"/>
    <n v="7.2636684328703645"/>
    <n v="45"/>
    <n v="775"/>
    <n v="5.806451612903226"/>
    <n v="115"/>
    <n v="2133.9079754601225"/>
    <n v="5.3891733534199471"/>
    <n v="105"/>
    <n v="1893.6449704142012"/>
    <n v="5.5448619799641286"/>
    <n v="10"/>
    <n v="240.26300504592149"/>
    <n v="4.1621056051008347"/>
    <n v="40"/>
    <n v="872"/>
    <n v="4.5871559633027523"/>
    <n v="60"/>
    <n v="652.09202453987723"/>
    <n v="9.2011553188887127"/>
    <n v="145"/>
    <n v="2797"/>
    <n v="5.1841258491240616"/>
    <n v="705"/>
    <n v="2944"/>
    <n v="23.947010869565215"/>
    <n v="65"/>
    <n v="769"/>
    <n v="8.4525357607282174"/>
    <m/>
    <m/>
    <m/>
    <n v="10.936623667975324"/>
    <n v="4.0661805945036456"/>
    <n v="19.77005047672462"/>
    <n v="1.8227706113292206"/>
    <n v="3566"/>
  </r>
  <r>
    <x v="17"/>
    <n v="825"/>
    <n v="1336"/>
    <n v="61.751497005988021"/>
    <n v="290"/>
    <n v="3092.5758513931887"/>
    <n v="9.3772962713058945"/>
    <n v="125"/>
    <n v="1191"/>
    <n v="10.495382031905962"/>
    <n v="310"/>
    <n v="3092.5758513931887"/>
    <n v="10.024006358982163"/>
    <n v="280"/>
    <n v="2761.08"/>
    <n v="10.140959334753068"/>
    <n v="30"/>
    <n v="331.49585139318884"/>
    <n v="9.0498870118337784"/>
    <n v="150"/>
    <n v="1422"/>
    <n v="10.548523206751055"/>
    <n v="290"/>
    <n v="1298.4241486068113"/>
    <n v="22.334766363608182"/>
    <n v="305"/>
    <n v="4385"/>
    <n v="6.955530216647662"/>
    <n v="1555"/>
    <n v="4518"/>
    <n v="34.417884019477647"/>
    <n v="130"/>
    <n v="1336"/>
    <n v="9.7305389221556897"/>
    <m/>
    <m/>
    <m/>
    <n v="14.420555846879916"/>
    <n v="5.3312357979374232"/>
    <n v="27.180562838664567"/>
    <n v="2.2723300122356229"/>
    <n v="5721"/>
  </r>
  <r>
    <x v="18"/>
    <n v="2140"/>
    <n v="3479"/>
    <n v="61.511928715148031"/>
    <n v="560"/>
    <n v="8505.3069544364516"/>
    <n v="6.5841245119072216"/>
    <n v="160"/>
    <n v="3236"/>
    <n v="4.9443757725587147"/>
    <n v="500"/>
    <n v="8505.3069544364516"/>
    <n v="5.8786825999171626"/>
    <n v="460"/>
    <n v="7548.8475609756097"/>
    <n v="6.093645371487006"/>
    <n v="40"/>
    <n v="956.45939346084106"/>
    <n v="4.1820907686696964"/>
    <n v="195"/>
    <n v="3963"/>
    <n v="4.9205147615442844"/>
    <n v="375"/>
    <n v="2986.6930455635493"/>
    <n v="12.55569267678937"/>
    <n v="635"/>
    <n v="11457"/>
    <n v="5.5424631229815837"/>
    <n v="3385"/>
    <n v="12180"/>
    <n v="27.791461412151069"/>
    <n v="340"/>
    <n v="3479"/>
    <n v="9.7729232538085657"/>
    <m/>
    <m/>
    <m/>
    <n v="14.327798607391538"/>
    <n v="4.2514729512587035"/>
    <n v="22.66336368505624"/>
    <n v="2.2763792179967863"/>
    <n v="14936"/>
  </r>
  <r>
    <x v="19"/>
    <n v="985"/>
    <n v="1599"/>
    <n v="61.601000625390867"/>
    <n v="225"/>
    <n v="3196.1123595505619"/>
    <n v="7.0398025691324433"/>
    <n v="60"/>
    <n v="1200"/>
    <n v="5"/>
    <n v="210"/>
    <n v="3196.1123595505619"/>
    <n v="6.5704823978569475"/>
    <n v="195"/>
    <n v="2776.6859205776173"/>
    <n v="7.0227604265532246"/>
    <n v="15"/>
    <n v="419.42643897294448"/>
    <n v="3.5763124605903993"/>
    <n v="65"/>
    <n v="1625"/>
    <n v="4"/>
    <n v="120"/>
    <n v="1147.8876404494381"/>
    <n v="10.453984847594997"/>
    <n v="235"/>
    <n v="4397"/>
    <n v="5.344553104389357"/>
    <n v="1510"/>
    <n v="4881"/>
    <n v="30.936283548453186"/>
    <n v="205"/>
    <n v="1599"/>
    <n v="12.820512820512819"/>
    <m/>
    <m/>
    <m/>
    <n v="16.42761841227485"/>
    <n v="3.9192795196797867"/>
    <n v="25.183455637091395"/>
    <n v="3.4189459639759843"/>
    <n v="5996"/>
  </r>
  <r>
    <x v="20"/>
    <n v="6465"/>
    <n v="11175"/>
    <n v="57.852348993288594"/>
    <n v="2325"/>
    <n v="42223.713638325426"/>
    <n v="5.5063844452792399"/>
    <n v="865"/>
    <n v="17994"/>
    <n v="4.807157941536067"/>
    <n v="2360"/>
    <n v="42223.713638325426"/>
    <n v="5.5892762541329049"/>
    <n v="2110"/>
    <n v="36176.295652173911"/>
    <n v="5.8325485292555257"/>
    <n v="250"/>
    <n v="6047.4179861515076"/>
    <n v="4.1339957081269407"/>
    <n v="890"/>
    <n v="17273"/>
    <n v="5.1525502228912172"/>
    <n v="1695"/>
    <n v="14896.286361674578"/>
    <n v="11.378674918340218"/>
    <n v="3760"/>
    <n v="57162"/>
    <n v="6.5777964381932046"/>
    <n v="11740"/>
    <n v="54256"/>
    <n v="21.638159834856975"/>
    <n v="1370"/>
    <n v="11175"/>
    <n v="12.259507829977629"/>
    <m/>
    <m/>
    <m/>
    <n v="9.460467974889152"/>
    <n v="5.5021437874065295"/>
    <n v="17.179565974508684"/>
    <n v="2.0047704757305707"/>
    <n v="68337"/>
  </r>
  <r>
    <x v="21"/>
    <n v="6905"/>
    <n v="11006"/>
    <n v="62.738506269307649"/>
    <n v="2435"/>
    <n v="34202.196765498651"/>
    <n v="7.1194257395077551"/>
    <n v="770"/>
    <n v="14274"/>
    <n v="5.3944234272103122"/>
    <n v="2410"/>
    <n v="34202.196765498651"/>
    <n v="7.0463310193896067"/>
    <n v="2165"/>
    <n v="30172.725043277555"/>
    <n v="7.1753545524797051"/>
    <n v="245"/>
    <n v="4029.4717222210993"/>
    <n v="6.0802014976035785"/>
    <n v="875"/>
    <n v="14613"/>
    <n v="5.9878190652159038"/>
    <n v="1575"/>
    <n v="11441.803234501349"/>
    <n v="13.765312754643267"/>
    <n v="2940"/>
    <n v="45660"/>
    <n v="6.438896189224705"/>
    <n v="12420"/>
    <n v="45881"/>
    <n v="27.070028988034263"/>
    <n v="1305"/>
    <n v="11006"/>
    <n v="11.857168817008905"/>
    <m/>
    <m/>
    <m/>
    <n v="12.185437475735009"/>
    <n v="5.1882963328980338"/>
    <n v="21.917904916528428"/>
    <n v="2.3029682702149437"/>
    <n v="56666"/>
  </r>
  <r>
    <x v="22"/>
    <m/>
    <m/>
    <m/>
    <m/>
    <m/>
    <m/>
    <m/>
    <m/>
    <m/>
    <m/>
    <m/>
    <m/>
    <m/>
    <m/>
    <m/>
    <m/>
    <m/>
    <m/>
    <m/>
    <m/>
    <m/>
    <m/>
    <m/>
    <m/>
    <m/>
    <m/>
    <m/>
    <m/>
    <m/>
    <m/>
    <m/>
    <m/>
    <m/>
    <m/>
    <m/>
    <m/>
    <m/>
    <m/>
    <m/>
    <m/>
    <m/>
  </r>
</pivotCacheRecords>
</file>

<file path=xl/pivotCache/pivotCacheRecords2.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2">
  <r>
    <x v="0"/>
    <n v="32208.565998149927"/>
    <n v="53797.456007609988"/>
    <n v="59.870054066485643"/>
    <n v="9183.1022257483382"/>
    <n v="144778.86084299732"/>
    <n v="6.34284741037352"/>
    <n v="3013.1190314890282"/>
    <n v="57066.887550277104"/>
    <n v="5.2799778660337982"/>
    <n v="8691.7410864348512"/>
    <n v="144778.86084299732"/>
    <m/>
    <m/>
    <m/>
    <m/>
    <m/>
    <m/>
    <m/>
    <m/>
    <m/>
    <m/>
    <m/>
    <n v="64129"/>
    <n v="5.2574906801603154"/>
    <n v="6467.1262875425164"/>
    <n v="51017.81489744188"/>
    <n v="12.676211830206762"/>
    <n v="11415.731052875379"/>
    <n v="195821.67384986146"/>
    <n v="5.8296565586646656"/>
    <n v="53050.468348894363"/>
    <n v="201873.78395412106"/>
    <n v="26.279028068820914"/>
    <n v="5834.6243944055823"/>
    <n v="53797.456007609988"/>
    <n v="10.845539598713065"/>
    <n v="249619.12985747145"/>
    <n v="4.5732596934351868"/>
    <n v="21.25256520971984"/>
    <n v="2.3374107576358671"/>
  </r>
  <r>
    <x v="1"/>
    <n v="800840"/>
    <n v="1425221"/>
    <n v="56.190583776130154"/>
    <n v="239565"/>
    <n v="5145426.7819421878"/>
    <n v="4.6558820123677673"/>
    <n v="65320"/>
    <n v="2136375"/>
    <n v="3.0575156515124919"/>
    <n v="253395"/>
    <n v="5145426.7819421943"/>
    <m/>
    <m/>
    <m/>
    <m/>
    <m/>
    <m/>
    <m/>
    <m/>
    <m/>
    <m/>
    <m/>
    <n v="2135964"/>
    <n v="4.2119155566292319"/>
    <n v="168240"/>
    <n v="1593509.2180578101"/>
    <n v="10.557830359152431"/>
    <n v="454151"/>
    <n v="6800892"/>
    <n v="6.6778152042408561"/>
    <n v="1364595"/>
    <n v="6670926"/>
    <n v="20.455855753758922"/>
    <n v="170995"/>
    <n v="1425221"/>
    <n v="11.997788413165397"/>
    <n v="8226113"/>
    <n v="5.5208456290352439"/>
    <n v="16.588575916717897"/>
    <n v="2.078685279426626"/>
  </r>
</pivotCacheRecords>
</file>

<file path=xl/pivotCache/pivotCacheRecords3.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27">
  <r>
    <x v="0"/>
    <n v="1820"/>
    <n v="2843"/>
    <n v="64.016883573689768"/>
    <n v="325"/>
    <n v="4358.6000000000004"/>
    <n v="7.4565227366585596"/>
    <n v="70"/>
    <n v="1574"/>
    <n v="4.4472681067344348"/>
    <n v="310"/>
    <n v="4358.6000000000004"/>
    <n v="7.112375533428164"/>
    <n v="295"/>
    <n v="3902.1219512195121"/>
    <n v="7.5599892491264917"/>
    <n v="15"/>
    <n v="456.47804878048777"/>
    <n v="3.2860287674453397"/>
    <n v="85"/>
    <n v="2278"/>
    <n v="3.7313432835820892"/>
    <n v="140"/>
    <n v="1477.4"/>
    <n v="9.4761066738865569"/>
    <n v="385"/>
    <n v="5810"/>
    <n v="6.6265060240963862"/>
    <n v="2560"/>
    <n v="7316"/>
    <n v="34.991798797156918"/>
    <n v="265"/>
    <n v="2843"/>
    <n v="9.3211396412240592"/>
    <n v="21.033167687507223"/>
    <n v="4.4493239338957586"/>
    <n v="29.58511498902115"/>
    <n v="3.0625216687853922"/>
    <n v="8653"/>
  </r>
  <r>
    <x v="1"/>
    <n v="750"/>
    <n v="1248"/>
    <n v="60.096153846153847"/>
    <n v="175"/>
    <n v="3096.4285714285716"/>
    <n v="5.6516724336793542"/>
    <n v="70"/>
    <n v="1181"/>
    <n v="5.9271803556308216"/>
    <n v="160"/>
    <n v="3096.4285714285716"/>
    <n v="5.1672433679354093"/>
    <n v="150"/>
    <n v="2766.1445783132531"/>
    <n v="5.4227100483470538"/>
    <n v="10"/>
    <n v="330.28399311531842"/>
    <n v="3.0276974387034574"/>
    <n v="70"/>
    <n v="1443"/>
    <n v="4.8510048510048511"/>
    <n v="135"/>
    <n v="1179.5714285714284"/>
    <n v="11.444834685721208"/>
    <n v="170"/>
    <n v="4246"/>
    <n v="4.0037682524729155"/>
    <n v="1160"/>
    <n v="4413"/>
    <n v="26.285973260820306"/>
    <n v="145"/>
    <n v="1248"/>
    <n v="11.618589743589745"/>
    <n v="13.65125591554423"/>
    <n v="3.0942846741900256"/>
    <n v="21.11394248270841"/>
    <n v="2.6392428103385512"/>
    <n v="5494"/>
  </r>
  <r>
    <x v="2"/>
    <n v="205"/>
    <n v="416"/>
    <n v="49.278846153846153"/>
    <n v="60"/>
    <n v="1793.8"/>
    <n v="3.3448544988293007"/>
    <n v="40"/>
    <n v="633"/>
    <n v="6.3191153238546596"/>
    <n v="80"/>
    <n v="1793.8"/>
    <n v="4.4598059984390686"/>
    <n v="75"/>
    <n v="1626.0126582278481"/>
    <n v="4.6125102175859256"/>
    <n v="5"/>
    <n v="167.7873417721519"/>
    <n v="2.9799625807230368"/>
    <n v="40"/>
    <n v="670"/>
    <n v="5.9701492537313428"/>
    <n v="85"/>
    <n v="586.20000000000005"/>
    <n v="14.500170590242236"/>
    <n v="105"/>
    <n v="2413"/>
    <n v="4.3514297554910906"/>
    <n v="375"/>
    <n v="2240"/>
    <n v="16.741071428571427"/>
    <n v="40"/>
    <n v="416"/>
    <n v="9.6153846153846168"/>
    <n v="7.2463768115942031"/>
    <n v="3.7115588547189819"/>
    <n v="13.255567338282079"/>
    <n v="1.4139271827500883"/>
    <n v="2829"/>
  </r>
  <r>
    <x v="3"/>
    <n v="645"/>
    <n v="1022"/>
    <n v="63.111545988258321"/>
    <n v="165"/>
    <n v="2428.9559322033897"/>
    <n v="6.7930421384929289"/>
    <n v="55"/>
    <n v="965"/>
    <n v="5.6994818652849739"/>
    <n v="145"/>
    <n v="2428.9559322033897"/>
    <n v="5.9696430914028769"/>
    <n v="135"/>
    <n v="2105.7771428571427"/>
    <n v="6.4109348160570514"/>
    <n v="10"/>
    <n v="323.17878934624696"/>
    <n v="3.094262473174318"/>
    <n v="50"/>
    <n v="1170"/>
    <n v="4.2735042735042734"/>
    <n v="115"/>
    <n v="1007.0440677966102"/>
    <n v="11.41955984623567"/>
    <n v="155"/>
    <n v="3443"/>
    <n v="4.5018878884693585"/>
    <n v="1030"/>
    <n v="3518"/>
    <n v="29.277998862990334"/>
    <n v="85"/>
    <n v="1022"/>
    <n v="8.3170254403131114"/>
    <n v="14.44568868980963"/>
    <n v="3.4714445688689812"/>
    <n v="23.068309070548711"/>
    <n v="1.9036954087346025"/>
    <n v="4465"/>
  </r>
  <r>
    <x v="4"/>
    <n v="2095"/>
    <n v="3229"/>
    <n v="64.880768039640756"/>
    <n v="540"/>
    <n v="6021.4015748031497"/>
    <n v="8.9680117376601576"/>
    <n v="125"/>
    <n v="2238"/>
    <n v="5.5853440571939226"/>
    <n v="400"/>
    <n v="6021.4015748031497"/>
    <n v="6.6429716575260418"/>
    <n v="360"/>
    <n v="5302.9919028340082"/>
    <n v="6.7886205861941811"/>
    <n v="40"/>
    <n v="718.40967196914153"/>
    <n v="5.5678537693348531"/>
    <n v="160"/>
    <n v="3026"/>
    <n v="5.2875082617316593"/>
    <n v="305"/>
    <n v="2152.5984251968503"/>
    <n v="14.168922379106007"/>
    <n v="470"/>
    <n v="8175"/>
    <n v="5.7492354740061158"/>
    <n v="3195"/>
    <n v="9389"/>
    <n v="34.029183086590692"/>
    <n v="335"/>
    <n v="3229"/>
    <n v="10.374729018271911"/>
    <n v="18.370747106278497"/>
    <n v="4.1213609259908797"/>
    <n v="28.016485443703964"/>
    <n v="2.9375657663977552"/>
    <n v="11404"/>
  </r>
  <r>
    <x v="5"/>
    <n v="1250"/>
    <n v="2108"/>
    <n v="59.297912713472492"/>
    <n v="425"/>
    <n v="4731.9958158995814"/>
    <n v="8.9814111536614902"/>
    <n v="120"/>
    <n v="1827"/>
    <n v="6.5681444991789819"/>
    <n v="365"/>
    <n v="4731.9958158995814"/>
    <n v="7.7134472260857496"/>
    <n v="335"/>
    <n v="4187.0050632911389"/>
    <n v="8.0009456624988591"/>
    <n v="30"/>
    <n v="544.99075260844234"/>
    <n v="5.5046805576816817"/>
    <n v="135"/>
    <n v="2160"/>
    <n v="6.25"/>
    <n v="255"/>
    <n v="1641.0041841004186"/>
    <n v="15.539265680775113"/>
    <n v="440"/>
    <n v="6349"/>
    <n v="6.9302252323200504"/>
    <n v="2155"/>
    <n v="6955"/>
    <n v="30.984902947519771"/>
    <n v="225"/>
    <n v="2108"/>
    <n v="10.673624288425048"/>
    <n v="14.780655078633083"/>
    <n v="5.2027905876788463"/>
    <n v="25.48184935556344"/>
    <n v="2.6605179141539552"/>
    <n v="8457"/>
  </r>
  <r>
    <x v="6"/>
    <n v="2500"/>
    <n v="3931"/>
    <n v="63.5970490969219"/>
    <n v="480"/>
    <n v="6764.9244712990931"/>
    <n v="7.0954228984588186"/>
    <n v="135"/>
    <n v="2459"/>
    <n v="5.490036600244002"/>
    <n v="465"/>
    <n v="6764.9244712990931"/>
    <n v="6.8736909328819804"/>
    <n v="450"/>
    <n v="6021.0132827324478"/>
    <n v="7.4738250667964241"/>
    <n v="15"/>
    <n v="743.91118856664582"/>
    <n v="2.0163697267279606"/>
    <n v="135"/>
    <n v="3490"/>
    <n v="3.8681948424068766"/>
    <n v="230"/>
    <n v="2206.0755287009065"/>
    <n v="10.425753652026605"/>
    <n v="545"/>
    <n v="8923"/>
    <n v="6.1078112742351225"/>
    <n v="3625"/>
    <n v="10841"/>
    <n v="33.43787473480306"/>
    <n v="380"/>
    <n v="3931"/>
    <n v="9.6667514627321296"/>
    <n v="19.449198693013848"/>
    <n v="4.2399253150770182"/>
    <n v="28.201338104870079"/>
    <n v="2.956278201338105"/>
    <n v="12854"/>
  </r>
  <r>
    <x v="7"/>
    <n v="1365"/>
    <n v="2425"/>
    <n v="56.288659793814432"/>
    <n v="320"/>
    <n v="6364.2585551330794"/>
    <n v="5.0280798183773454"/>
    <n v="90"/>
    <n v="2458"/>
    <n v="3.6615134255492268"/>
    <n v="275"/>
    <n v="6364.2585551330794"/>
    <n v="4.3210060939180313"/>
    <n v="250"/>
    <n v="5521.7361111111113"/>
    <n v="4.5275615308188595"/>
    <n v="25"/>
    <n v="842.52244402196879"/>
    <n v="2.9672800027328559"/>
    <n v="110"/>
    <n v="2913"/>
    <n v="3.7761757638173701"/>
    <n v="215"/>
    <n v="2465.7414448669201"/>
    <n v="8.7194868078150787"/>
    <n v="425"/>
    <n v="8842"/>
    <n v="4.806604840533816"/>
    <n v="2115"/>
    <n v="8982"/>
    <n v="23.547094188376754"/>
    <n v="240"/>
    <n v="2425"/>
    <n v="9.8969072164948457"/>
    <n v="12.115026182657317"/>
    <n v="3.7720777491790183"/>
    <n v="18.771633975326175"/>
    <n v="2.1301144936540339"/>
    <n v="11267"/>
  </r>
  <r>
    <x v="8"/>
    <n v="2370"/>
    <n v="4472"/>
    <n v="52.996422182468692"/>
    <n v="760"/>
    <n v="16898.017543859649"/>
    <n v="4.4975690078873569"/>
    <n v="310"/>
    <n v="6776"/>
    <n v="4.5749704840613932"/>
    <n v="790"/>
    <n v="16898.017543859649"/>
    <n v="4.6751046266197536"/>
    <n v="720"/>
    <n v="14931.728553137003"/>
    <n v="4.8219467520974684"/>
    <n v="70"/>
    <n v="1966.2889907226454"/>
    <n v="3.5600056924630281"/>
    <n v="350"/>
    <n v="6964"/>
    <n v="5.0258472142446875"/>
    <n v="710"/>
    <n v="5689.9824561403511"/>
    <n v="12.478070107822612"/>
    <n v="995"/>
    <n v="22542"/>
    <n v="4.4139827876852094"/>
    <n v="4200"/>
    <n v="21713"/>
    <n v="19.343250587205819"/>
    <n v="580"/>
    <n v="4472"/>
    <n v="12.969588550983898"/>
    <n v="8.773228696231584"/>
    <n v="3.6832753387132602"/>
    <n v="15.547493892055972"/>
    <n v="2.1470348708077296"/>
    <n v="27014"/>
  </r>
  <r>
    <x v="9"/>
    <n v="410"/>
    <n v="665"/>
    <n v="61.65413533834586"/>
    <n v="110"/>
    <n v="1678.5815602836878"/>
    <n v="6.5531519351022487"/>
    <n v="25"/>
    <n v="581"/>
    <n v="4.3029259896729775"/>
    <n v="95"/>
    <n v="1678.5815602836878"/>
    <n v="5.6595403075883048"/>
    <n v="90"/>
    <n v="1505.5029239766081"/>
    <n v="5.9780687613861048"/>
    <n v="5"/>
    <n v="173.07863630707976"/>
    <n v="2.8888602930340257"/>
    <n v="25"/>
    <n v="742"/>
    <n v="3.3692722371967654"/>
    <n v="40"/>
    <n v="494.41843971631204"/>
    <n v="8.0903131410210438"/>
    <n v="105"/>
    <n v="2169"/>
    <n v="4.8409405255878291"/>
    <n v="630"/>
    <n v="2370"/>
    <n v="26.582278481012654"/>
    <n v="55"/>
    <n v="665"/>
    <n v="8.2706766917293226"/>
    <n v="14.467184191954836"/>
    <n v="3.7050105857445308"/>
    <n v="22.230063514467187"/>
    <n v="1.9407198306280877"/>
    <n v="2834"/>
  </r>
  <r>
    <x v="10"/>
    <n v="2855"/>
    <n v="4569"/>
    <n v="62.486320857955789"/>
    <n v="910"/>
    <n v="10672.432000000001"/>
    <n v="8.5266413503501344"/>
    <n v="255"/>
    <n v="4231"/>
    <n v="6.0269439848735518"/>
    <n v="760"/>
    <n v="10672.432000000001"/>
    <n v="7.1211510178748387"/>
    <n v="695"/>
    <n v="9408.1298405466969"/>
    <n v="7.3872279802594036"/>
    <n v="65"/>
    <n v="1264.3021594533029"/>
    <n v="5.14117606412273"/>
    <n v="320"/>
    <n v="5032"/>
    <n v="6.359300476947535"/>
    <n v="630"/>
    <n v="3956.5680000000002"/>
    <n v="15.922890747738949"/>
    <n v="865"/>
    <n v="14670"/>
    <n v="5.8963871847307434"/>
    <n v="4790"/>
    <n v="15494"/>
    <n v="30.915192977926942"/>
    <n v="430"/>
    <n v="4569"/>
    <n v="9.4112497264171591"/>
    <n v="14.839648630386195"/>
    <n v="4.4960756796091275"/>
    <n v="24.897343936795053"/>
    <n v="2.2350434014241904"/>
    <n v="19239"/>
  </r>
  <r>
    <x v="11"/>
    <n v="705"/>
    <n v="1260"/>
    <n v="55.952380952380956"/>
    <n v="230"/>
    <n v="4088.8797468354433"/>
    <n v="5.6250125765622414"/>
    <n v="75"/>
    <n v="1179"/>
    <n v="6.3613231552162848"/>
    <n v="190"/>
    <n v="4088.8797468354433"/>
    <n v="4.6467495197688082"/>
    <n v="175"/>
    <n v="3686.4528301886794"/>
    <n v="4.7471107880971637"/>
    <n v="15"/>
    <n v="402.42691664676374"/>
    <n v="3.7273848690311326"/>
    <n v="80"/>
    <n v="1485"/>
    <n v="5.3872053872053867"/>
    <n v="140"/>
    <n v="1124.120253164557"/>
    <n v="12.454183580971899"/>
    <n v="245"/>
    <n v="5205"/>
    <n v="4.7070124879923156"/>
    <n v="1235"/>
    <n v="5413"/>
    <n v="22.815444300757438"/>
    <n v="115"/>
    <n v="1260"/>
    <n v="9.1269841269841265"/>
    <n v="10.904872389791183"/>
    <n v="3.7896365042536742"/>
    <n v="19.102861562258315"/>
    <n v="1.7788089713843775"/>
    <n v="6465"/>
  </r>
  <r>
    <x v="12"/>
    <n v="207.72601327499999"/>
    <n v="371.04163750499993"/>
    <n v="55.984555984555996"/>
    <n v="73.062252944999997"/>
    <n v="981.44926431366764"/>
    <n v="7.4443229621342466"/>
    <n v="34.382236679999998"/>
    <n v="379.06415939699997"/>
    <n v="9.0702947845804989"/>
    <n v="101.71411684499999"/>
    <n v="981.44926431366764"/>
    <n v="10.363665300226108"/>
    <n v="88.82077808999999"/>
    <n v="883.42416536191297"/>
    <n v="10.054148570139319"/>
    <n v="12.893338754999998"/>
    <n v="98.0250989517547"/>
    <n v="13.153099453993667"/>
    <n v="40.112609459999994"/>
    <n v="430.35099577799997"/>
    <n v="9.3209054593874825"/>
    <n v="83.090405309999994"/>
    <n v="390.11546057933219"/>
    <n v="21.298926524626442"/>
    <n v="118.90523518499998"/>
    <n v="1387.8962873159999"/>
    <n v="8.5672997522708503"/>
    <n v="379.63719667499993"/>
    <n v="1369.5590944199998"/>
    <n v="27.719665271966527"/>
    <n v="28.651863899999995"/>
    <n v="371.04163750499993"/>
    <n v="7.7220077220077217"/>
    <n v="11.809741000162893"/>
    <n v="6.7600586414725523"/>
    <n v="21.583319758918389"/>
    <n v="1.6289297931259161"/>
    <n v="1758.9379248209998"/>
  </r>
  <r>
    <x v="13"/>
    <n v="1350"/>
    <n v="2059"/>
    <n v="65.565808644973288"/>
    <n v="420"/>
    <n v="6680.8721058434403"/>
    <n v="6.2866044035275879"/>
    <n v="200"/>
    <n v="2728"/>
    <n v="7.3313782991202352"/>
    <n v="455"/>
    <n v="6680.8721058434403"/>
    <n v="6.8104881038215535"/>
    <n v="410"/>
    <n v="5755.7835218093696"/>
    <n v="7.1232699848154422"/>
    <n v="45"/>
    <n v="925.08858403406987"/>
    <n v="4.8643990182828487"/>
    <n v="215"/>
    <n v="2819"/>
    <n v="7.6268180205746718"/>
    <n v="410"/>
    <n v="2730.1278941565602"/>
    <n v="15.017611478112256"/>
    <n v="520"/>
    <n v="9395"/>
    <n v="5.5348589675359232"/>
    <n v="2430"/>
    <n v="8978"/>
    <n v="27.066161728670085"/>
    <n v="220"/>
    <n v="2059"/>
    <n v="10.684798445847498"/>
    <n v="11.786275536930329"/>
    <n v="4.5398987253361271"/>
    <n v="21.215295966474592"/>
    <n v="1.9207263837960538"/>
    <n v="11454"/>
  </r>
  <r>
    <x v="14"/>
    <n v="415"/>
    <n v="804"/>
    <n v="51.616915422885569"/>
    <n v="145"/>
    <n v="1843.0985221674878"/>
    <n v="7.8671866021290979"/>
    <n v="30"/>
    <n v="715"/>
    <n v="4.1958041958041958"/>
    <n v="80"/>
    <n v="1843.0985221674878"/>
    <n v="4.3405167460022609"/>
    <n v="75"/>
    <n v="1593.8905109489051"/>
    <n v="4.7054675013624108"/>
    <n v="5"/>
    <n v="249.20801121858258"/>
    <n v="2.0063560459195893"/>
    <n v="55"/>
    <n v="868"/>
    <n v="6.3364055299539173"/>
    <n v="115"/>
    <n v="749.90147783251234"/>
    <n v="15.335347828943046"/>
    <n v="120"/>
    <n v="2566"/>
    <n v="4.6765393608729537"/>
    <n v="700"/>
    <n v="2681"/>
    <n v="26.109660574412537"/>
    <n v="95"/>
    <n v="804"/>
    <n v="11.815920398009951"/>
    <n v="12.314540059347182"/>
    <n v="3.5608308605341246"/>
    <n v="20.771513353115729"/>
    <n v="2.8189910979228485"/>
    <n v="3370"/>
  </r>
  <r>
    <x v="15"/>
    <n v="2405"/>
    <n v="3728"/>
    <n v="64.511802575107296"/>
    <n v="350"/>
    <n v="6876.7188940092165"/>
    <n v="5.0896365751537278"/>
    <n v="115"/>
    <n v="2559"/>
    <n v="4.4939429464634628"/>
    <n v="335"/>
    <n v="6876.7188940092165"/>
    <n v="4.8715092933614246"/>
    <n v="320"/>
    <n v="6125.3422818791951"/>
    <n v="5.2241978533455464"/>
    <n v="15"/>
    <n v="751.37661213002195"/>
    <n v="1.996335759969639"/>
    <n v="125"/>
    <n v="3493"/>
    <n v="3.5785857429144001"/>
    <n v="250"/>
    <n v="2334.2811059907835"/>
    <n v="10.709935464001784"/>
    <n v="530"/>
    <n v="9288"/>
    <n v="5.7062876830318698"/>
    <n v="3265"/>
    <n v="10752"/>
    <n v="30.366443452380953"/>
    <n v="375"/>
    <n v="3728"/>
    <n v="10.059012875536482"/>
    <n v="18.477258758451136"/>
    <n v="4.0719114935464047"/>
    <n v="25.084511370620778"/>
    <n v="2.8810694529809466"/>
    <n v="13016"/>
  </r>
  <r>
    <x v="16"/>
    <n v="390"/>
    <n v="769"/>
    <n v="50.715214564369319"/>
    <n v="155"/>
    <n v="2133.9079754601225"/>
    <n v="7.2636684328703645"/>
    <n v="45"/>
    <n v="775"/>
    <n v="5.806451612903226"/>
    <n v="115"/>
    <n v="2133.9079754601225"/>
    <n v="5.3891733534199471"/>
    <n v="105"/>
    <n v="1893.6449704142012"/>
    <n v="5.5448619799641286"/>
    <n v="10"/>
    <n v="240.26300504592149"/>
    <n v="4.1621056051008347"/>
    <n v="40"/>
    <n v="872"/>
    <n v="4.5871559633027523"/>
    <n v="60"/>
    <n v="652.09202453987723"/>
    <n v="9.2011553188887127"/>
    <n v="145"/>
    <n v="2797"/>
    <n v="5.1841258491240616"/>
    <n v="705"/>
    <n v="2944"/>
    <n v="23.947010869565215"/>
    <n v="65"/>
    <n v="769"/>
    <n v="8.4525357607282174"/>
    <n v="10.936623667975324"/>
    <n v="4.0661805945036456"/>
    <n v="19.77005047672462"/>
    <n v="1.8227706113292206"/>
    <n v="3566"/>
  </r>
  <r>
    <x v="17"/>
    <n v="825"/>
    <n v="1336"/>
    <n v="61.751497005988021"/>
    <n v="290"/>
    <n v="3092.5758513931887"/>
    <n v="9.3772962713058945"/>
    <n v="125"/>
    <n v="1191"/>
    <n v="10.495382031905962"/>
    <n v="310"/>
    <n v="3092.5758513931887"/>
    <n v="10.024006358982163"/>
    <n v="280"/>
    <n v="2761.08"/>
    <n v="10.140959334753068"/>
    <n v="30"/>
    <n v="331.49585139318884"/>
    <n v="9.0498870118337784"/>
    <n v="150"/>
    <n v="1422"/>
    <n v="10.548523206751055"/>
    <n v="290"/>
    <n v="1298.4241486068113"/>
    <n v="22.334766363608182"/>
    <n v="305"/>
    <n v="4385"/>
    <n v="6.955530216647662"/>
    <n v="1555"/>
    <n v="4518"/>
    <n v="34.417884019477647"/>
    <n v="130"/>
    <n v="1336"/>
    <n v="9.7305389221556897"/>
    <n v="14.420555846879916"/>
    <n v="5.3312357979374232"/>
    <n v="27.180562838664567"/>
    <n v="2.2723300122356229"/>
    <n v="5721"/>
  </r>
  <r>
    <x v="18"/>
    <n v="2140"/>
    <n v="3479"/>
    <n v="61.511928715148031"/>
    <n v="560"/>
    <n v="8505.3069544364516"/>
    <n v="6.5841245119072216"/>
    <n v="160"/>
    <n v="3236"/>
    <n v="4.9443757725587147"/>
    <n v="500"/>
    <n v="8505.3069544364516"/>
    <n v="5.8786825999171626"/>
    <n v="460"/>
    <n v="7548.8475609756097"/>
    <n v="6.093645371487006"/>
    <n v="40"/>
    <n v="956.45939346084106"/>
    <n v="4.1820907686696964"/>
    <n v="195"/>
    <n v="3963"/>
    <n v="4.9205147615442844"/>
    <n v="375"/>
    <n v="2986.6930455635493"/>
    <n v="12.55569267678937"/>
    <n v="635"/>
    <n v="11457"/>
    <n v="5.5424631229815837"/>
    <n v="3385"/>
    <n v="12180"/>
    <n v="27.791461412151069"/>
    <n v="340"/>
    <n v="3479"/>
    <n v="9.7729232538085657"/>
    <n v="14.327798607391538"/>
    <n v="4.2514729512587035"/>
    <n v="22.66336368505624"/>
    <n v="2.2763792179967863"/>
    <n v="14936"/>
  </r>
  <r>
    <x v="19"/>
    <n v="985"/>
    <n v="1599"/>
    <n v="61.601000625390867"/>
    <n v="225"/>
    <n v="3196.1123595505619"/>
    <n v="7.0398025691324433"/>
    <n v="60"/>
    <n v="1200"/>
    <n v="5"/>
    <n v="210"/>
    <n v="3196.1123595505619"/>
    <n v="6.5704823978569475"/>
    <n v="195"/>
    <n v="2776.6859205776173"/>
    <n v="7.0227604265532246"/>
    <n v="15"/>
    <n v="419.42643897294448"/>
    <n v="3.5763124605903993"/>
    <n v="65"/>
    <n v="1625"/>
    <n v="4"/>
    <n v="120"/>
    <n v="1147.8876404494381"/>
    <n v="10.453984847594997"/>
    <n v="235"/>
    <n v="4397"/>
    <n v="5.344553104389357"/>
    <n v="1510"/>
    <n v="4881"/>
    <n v="30.936283548453186"/>
    <n v="205"/>
    <n v="1599"/>
    <n v="12.820512820512819"/>
    <n v="16.42761841227485"/>
    <n v="3.9192795196797867"/>
    <n v="25.183455637091395"/>
    <n v="3.4189459639759843"/>
    <n v="5996"/>
  </r>
  <r>
    <x v="20"/>
    <n v="6465"/>
    <n v="11175"/>
    <n v="57.852348993288594"/>
    <n v="2325"/>
    <n v="42223.713638325426"/>
    <n v="5.5063844452792399"/>
    <n v="865"/>
    <n v="17994"/>
    <n v="4.807157941536067"/>
    <n v="2360"/>
    <n v="42223.713638325426"/>
    <n v="5.5892762541329049"/>
    <n v="2110"/>
    <n v="36176.295652173911"/>
    <n v="5.8325485292555257"/>
    <n v="250"/>
    <n v="6047.4179861515076"/>
    <n v="4.1339957081269407"/>
    <n v="890"/>
    <n v="17273"/>
    <n v="5.1525502228912172"/>
    <n v="1695"/>
    <n v="14896.286361674578"/>
    <n v="11.378674918340218"/>
    <n v="3760"/>
    <n v="57162"/>
    <n v="6.5777964381932046"/>
    <n v="11740"/>
    <n v="54256"/>
    <n v="21.638159834856975"/>
    <n v="1370"/>
    <n v="11175"/>
    <n v="12.259507829977629"/>
    <n v="9.460467974889152"/>
    <n v="5.5021437874065295"/>
    <n v="17.179565974508684"/>
    <n v="2.0047704757305707"/>
    <n v="68337"/>
  </r>
  <r>
    <x v="21"/>
    <n v="6905"/>
    <n v="11006"/>
    <n v="62.738506269307649"/>
    <n v="2435"/>
    <n v="34202.196765498651"/>
    <n v="7.1194257395077551"/>
    <n v="770"/>
    <n v="14274"/>
    <n v="5.3944234272103122"/>
    <n v="2410"/>
    <n v="34202.196765498651"/>
    <n v="7.0463310193896067"/>
    <n v="2165"/>
    <n v="30172.725043277555"/>
    <n v="7.1753545524797051"/>
    <n v="245"/>
    <n v="4029.4717222210993"/>
    <n v="6.0802014976035785"/>
    <n v="875"/>
    <n v="14613"/>
    <n v="5.9878190652159038"/>
    <n v="1575"/>
    <n v="11441.803234501349"/>
    <n v="13.765312754643267"/>
    <n v="2940"/>
    <n v="45660"/>
    <n v="6.438896189224705"/>
    <n v="12420"/>
    <n v="45881"/>
    <n v="27.070028988034263"/>
    <n v="1305"/>
    <n v="11006"/>
    <n v="11.857168817008905"/>
    <n v="12.185437475735009"/>
    <n v="5.1882963328980338"/>
    <n v="21.917904916528428"/>
    <n v="2.3029682702149437"/>
    <n v="56666"/>
  </r>
  <r>
    <x v="22"/>
    <m/>
    <m/>
    <m/>
    <m/>
    <m/>
    <m/>
    <m/>
    <m/>
    <m/>
    <m/>
    <m/>
    <m/>
    <m/>
    <m/>
    <m/>
    <m/>
    <m/>
    <m/>
    <m/>
    <m/>
    <m/>
    <m/>
    <m/>
    <m/>
    <m/>
    <m/>
    <m/>
    <m/>
    <m/>
    <m/>
    <m/>
    <m/>
    <m/>
    <m/>
    <m/>
    <m/>
    <m/>
    <m/>
  </r>
  <r>
    <x v="22"/>
    <m/>
    <m/>
    <m/>
    <m/>
    <m/>
    <m/>
    <m/>
    <m/>
    <m/>
    <m/>
    <m/>
    <m/>
    <m/>
    <m/>
    <m/>
    <m/>
    <m/>
    <m/>
    <m/>
    <m/>
    <m/>
    <m/>
    <m/>
    <m/>
    <m/>
    <m/>
    <m/>
    <m/>
    <m/>
    <m/>
    <m/>
    <m/>
    <m/>
    <m/>
    <m/>
    <m/>
    <m/>
    <m/>
  </r>
  <r>
    <x v="23"/>
    <n v="32208.565998149927"/>
    <n v="53797.456007609988"/>
    <n v="59.870054066485643"/>
    <n v="9183.1022257483382"/>
    <n v="144778.86084299732"/>
    <m/>
    <m/>
    <m/>
    <m/>
    <m/>
    <m/>
    <m/>
    <m/>
    <m/>
    <m/>
    <m/>
    <m/>
    <m/>
    <m/>
    <m/>
    <m/>
    <m/>
    <m/>
    <m/>
    <n v="11415.731052875379"/>
    <n v="195821.67384986146"/>
    <n v="5.8296565586646656"/>
    <n v="53050.468348894363"/>
    <n v="201873.78395412106"/>
    <n v="26.279028068820914"/>
    <n v="5834.6243944055823"/>
    <n v="53797.456007609988"/>
    <n v="10.845539598713065"/>
    <n v="12.903083997023989"/>
    <n v="4.5732596934351868"/>
    <n v="21.25256520971984"/>
    <n v="2.3374107576358671"/>
    <n v="249619.12985747145"/>
  </r>
  <r>
    <x v="24"/>
    <n v="800840"/>
    <n v="1425221"/>
    <n v="56.190583776130154"/>
    <n v="239565"/>
    <n v="5145426.7819421878"/>
    <m/>
    <m/>
    <m/>
    <m/>
    <m/>
    <m/>
    <m/>
    <m/>
    <m/>
    <m/>
    <m/>
    <m/>
    <m/>
    <m/>
    <m/>
    <m/>
    <m/>
    <m/>
    <m/>
    <n v="454151"/>
    <n v="6800892"/>
    <n v="6.6778152042408561"/>
    <n v="1364595"/>
    <n v="6670926"/>
    <n v="20.455855753758922"/>
    <n v="170995"/>
    <n v="1425221"/>
    <n v="11.997788413165397"/>
    <n v="9.7353391571450576"/>
    <n v="5.5208456290352439"/>
    <n v="16.588575916717897"/>
    <n v="2.078685279426626"/>
    <n v="8226113"/>
  </r>
  <r>
    <x v="22"/>
    <m/>
    <m/>
    <m/>
    <m/>
    <m/>
    <m/>
    <m/>
    <m/>
    <m/>
    <m/>
    <m/>
    <m/>
    <m/>
    <m/>
    <m/>
    <m/>
    <m/>
    <m/>
    <m/>
    <m/>
    <m/>
    <m/>
    <m/>
    <m/>
    <m/>
    <m/>
    <m/>
    <m/>
    <m/>
    <m/>
    <m/>
    <m/>
    <m/>
    <m/>
    <m/>
    <m/>
    <m/>
    <m/>
  </r>
</pivotCacheRecords>
</file>

<file path=xl/pivotCache/pivotCacheRecords4.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27">
  <r>
    <x v="0"/>
    <n v="1820"/>
    <n v="2843"/>
    <n v="64.016883573689768"/>
    <n v="325"/>
    <n v="4358.6000000000004"/>
    <n v="7.4565227366585596"/>
    <n v="70"/>
    <n v="1574"/>
    <n v="4.4472681067344348"/>
    <n v="310"/>
    <n v="4358.6000000000004"/>
    <n v="7.112375533428164"/>
    <n v="295"/>
    <n v="3902.1219512195121"/>
    <n v="7.5599892491264917"/>
    <n v="15"/>
    <n v="456.47804878048777"/>
    <n v="3.2860287674453397"/>
    <n v="85"/>
    <n v="2278"/>
    <n v="3.7313432835820892"/>
    <n v="140"/>
    <n v="1477.4"/>
    <n v="9.4761066738865569"/>
    <n v="385"/>
    <n v="5810"/>
    <n v="6.6265060240963862"/>
    <n v="2560"/>
    <n v="7316"/>
    <n v="34.991798797156918"/>
    <n v="265"/>
    <n v="2843"/>
    <n v="9.3211396412240592"/>
    <n v="21.033167687507223"/>
    <n v="4.4493239338957586"/>
    <n v="29.58511498902115"/>
    <n v="3.0625216687853922"/>
    <n v="8653"/>
    <n v="3210"/>
    <n v="37.096960591702299"/>
  </r>
  <r>
    <x v="1"/>
    <n v="750"/>
    <n v="1248"/>
    <n v="60.096153846153847"/>
    <n v="175"/>
    <n v="3096.4285714285716"/>
    <n v="5.6516724336793542"/>
    <n v="70"/>
    <n v="1181"/>
    <n v="5.9271803556308216"/>
    <n v="160"/>
    <n v="3096.4285714285716"/>
    <n v="5.1672433679354093"/>
    <n v="150"/>
    <n v="2766.1445783132531"/>
    <n v="5.4227100483470538"/>
    <n v="10"/>
    <n v="330.28399311531842"/>
    <n v="3.0276974387034574"/>
    <n v="70"/>
    <n v="1443"/>
    <n v="4.8510048510048511"/>
    <n v="135"/>
    <n v="1179.5714285714284"/>
    <n v="11.444834685721208"/>
    <n v="170"/>
    <n v="4246"/>
    <n v="4.0037682524729155"/>
    <n v="1160"/>
    <n v="4413"/>
    <n v="26.285973260820306"/>
    <n v="145"/>
    <n v="1248"/>
    <n v="11.618589743589745"/>
    <n v="13.65125591554423"/>
    <n v="3.0942846741900256"/>
    <n v="21.11394248270841"/>
    <n v="2.6392428103385512"/>
    <n v="5494"/>
    <n v="1475"/>
    <n v="26.847469967236986"/>
  </r>
  <r>
    <x v="2"/>
    <n v="205"/>
    <n v="416"/>
    <n v="49.278846153846153"/>
    <n v="60"/>
    <n v="1793.8"/>
    <n v="3.3448544988293007"/>
    <n v="40"/>
    <n v="633"/>
    <n v="6.3191153238546596"/>
    <n v="80"/>
    <n v="1793.8"/>
    <n v="4.4598059984390686"/>
    <n v="75"/>
    <n v="1626.0126582278481"/>
    <n v="4.6125102175859256"/>
    <n v="5"/>
    <n v="167.7873417721519"/>
    <n v="2.9799625807230368"/>
    <n v="40"/>
    <n v="670"/>
    <n v="5.9701492537313428"/>
    <n v="85"/>
    <n v="586.20000000000005"/>
    <n v="14.500170590242236"/>
    <n v="105"/>
    <n v="2413"/>
    <n v="4.3514297554910906"/>
    <n v="375"/>
    <n v="2240"/>
    <n v="16.741071428571427"/>
    <n v="40"/>
    <n v="416"/>
    <n v="9.6153846153846168"/>
    <n v="7.2463768115942031"/>
    <n v="3.7115588547189819"/>
    <n v="13.255567338282079"/>
    <n v="1.4139271827500883"/>
    <n v="2829"/>
    <n v="520"/>
    <n v="18.381053375751151"/>
  </r>
  <r>
    <x v="3"/>
    <n v="645"/>
    <n v="1022"/>
    <n v="63.111545988258321"/>
    <n v="165"/>
    <n v="2428.9559322033897"/>
    <n v="6.7930421384929289"/>
    <n v="55"/>
    <n v="965"/>
    <n v="5.6994818652849739"/>
    <n v="145"/>
    <n v="2428.9559322033897"/>
    <n v="5.9696430914028769"/>
    <n v="135"/>
    <n v="2105.7771428571427"/>
    <n v="6.4109348160570514"/>
    <n v="10"/>
    <n v="323.17878934624696"/>
    <n v="3.094262473174318"/>
    <n v="50"/>
    <n v="1170"/>
    <n v="4.2735042735042734"/>
    <n v="115"/>
    <n v="1007.0440677966102"/>
    <n v="11.41955984623567"/>
    <n v="155"/>
    <n v="3443"/>
    <n v="4.5018878884693585"/>
    <n v="1030"/>
    <n v="3518"/>
    <n v="29.277998862990334"/>
    <n v="85"/>
    <n v="1022"/>
    <n v="8.3170254403131114"/>
    <n v="14.44568868980963"/>
    <n v="3.4714445688689812"/>
    <n v="23.068309070548711"/>
    <n v="1.9036954087346025"/>
    <n v="4465"/>
    <n v="1270"/>
    <n v="28.443449048152296"/>
  </r>
  <r>
    <x v="4"/>
    <n v="2095"/>
    <n v="3229"/>
    <n v="64.880768039640756"/>
    <n v="540"/>
    <n v="6021.4015748031497"/>
    <n v="8.9680117376601576"/>
    <n v="125"/>
    <n v="2238"/>
    <n v="5.5853440571939226"/>
    <n v="400"/>
    <n v="6021.4015748031497"/>
    <n v="6.6429716575260418"/>
    <n v="360"/>
    <n v="5302.9919028340082"/>
    <n v="6.7886205861941811"/>
    <n v="40"/>
    <n v="718.40967196914153"/>
    <n v="5.5678537693348531"/>
    <n v="160"/>
    <n v="3026"/>
    <n v="5.2875082617316593"/>
    <n v="305"/>
    <n v="2152.5984251968503"/>
    <n v="14.168922379106007"/>
    <n v="470"/>
    <n v="8175"/>
    <n v="5.7492354740061158"/>
    <n v="3195"/>
    <n v="9389"/>
    <n v="34.029183086590692"/>
    <n v="335"/>
    <n v="3229"/>
    <n v="10.374729018271911"/>
    <n v="18.370747106278497"/>
    <n v="4.1213609259908797"/>
    <n v="28.016485443703964"/>
    <n v="2.9375657663977552"/>
    <n v="11404"/>
    <n v="4000"/>
    <n v="35.075412136092595"/>
  </r>
  <r>
    <x v="5"/>
    <n v="1250"/>
    <n v="2108"/>
    <n v="59.297912713472492"/>
    <n v="425"/>
    <n v="4731.9958158995814"/>
    <n v="8.9814111536614902"/>
    <n v="120"/>
    <n v="1827"/>
    <n v="6.5681444991789819"/>
    <n v="365"/>
    <n v="4731.9958158995814"/>
    <n v="7.7134472260857496"/>
    <n v="335"/>
    <n v="4187.0050632911389"/>
    <n v="8.0009456624988591"/>
    <n v="30"/>
    <n v="544.99075260844234"/>
    <n v="5.5046805576816817"/>
    <n v="135"/>
    <n v="2160"/>
    <n v="6.25"/>
    <n v="255"/>
    <n v="1641.0041841004186"/>
    <n v="15.539265680775113"/>
    <n v="440"/>
    <n v="6349"/>
    <n v="6.9302252323200504"/>
    <n v="2155"/>
    <n v="6955"/>
    <n v="30.984902947519771"/>
    <n v="225"/>
    <n v="2108"/>
    <n v="10.673624288425048"/>
    <n v="14.780655078633083"/>
    <n v="5.2027905876788463"/>
    <n v="25.48184935556344"/>
    <n v="2.6605179141539552"/>
    <n v="8457"/>
    <n v="2820"/>
    <n v="33.345157857396238"/>
  </r>
  <r>
    <x v="6"/>
    <n v="2500"/>
    <n v="3931"/>
    <n v="63.5970490969219"/>
    <n v="480"/>
    <n v="6764.9244712990931"/>
    <n v="7.0954228984588186"/>
    <n v="135"/>
    <n v="2459"/>
    <n v="5.490036600244002"/>
    <n v="465"/>
    <n v="6764.9244712990931"/>
    <n v="6.8736909328819804"/>
    <n v="450"/>
    <n v="6021.0132827324478"/>
    <n v="7.4738250667964241"/>
    <n v="15"/>
    <n v="743.91118856664582"/>
    <n v="2.0163697267279606"/>
    <n v="135"/>
    <n v="3490"/>
    <n v="3.8681948424068766"/>
    <n v="230"/>
    <n v="2206.0755287009065"/>
    <n v="10.425753652026605"/>
    <n v="545"/>
    <n v="8923"/>
    <n v="6.1078112742351225"/>
    <n v="3625"/>
    <n v="10841"/>
    <n v="33.43787473480306"/>
    <n v="380"/>
    <n v="3931"/>
    <n v="9.6667514627321296"/>
    <n v="19.449198693013848"/>
    <n v="4.2399253150770182"/>
    <n v="28.201338104870079"/>
    <n v="2.956278201338105"/>
    <n v="12854"/>
    <n v="4550"/>
    <n v="35.397541621285207"/>
  </r>
  <r>
    <x v="7"/>
    <n v="1365"/>
    <n v="2425"/>
    <n v="56.288659793814432"/>
    <n v="320"/>
    <n v="6364.2585551330794"/>
    <n v="5.0280798183773454"/>
    <n v="90"/>
    <n v="2458"/>
    <n v="3.6615134255492268"/>
    <n v="275"/>
    <n v="6364.2585551330794"/>
    <n v="4.3210060939180313"/>
    <n v="250"/>
    <n v="5521.7361111111113"/>
    <n v="4.5275615308188595"/>
    <n v="25"/>
    <n v="842.52244402196879"/>
    <n v="2.9672800027328559"/>
    <n v="110"/>
    <n v="2913"/>
    <n v="3.7761757638173701"/>
    <n v="215"/>
    <n v="2465.7414448669201"/>
    <n v="8.7194868078150787"/>
    <n v="425"/>
    <n v="8842"/>
    <n v="4.806604840533816"/>
    <n v="2115"/>
    <n v="8982"/>
    <n v="23.547094188376754"/>
    <n v="240"/>
    <n v="2425"/>
    <n v="9.8969072164948457"/>
    <n v="12.115026182657317"/>
    <n v="3.7720777491790183"/>
    <n v="18.771633975326175"/>
    <n v="2.1301144936540339"/>
    <n v="11267"/>
    <n v="2780"/>
    <n v="24.673826218159224"/>
  </r>
  <r>
    <x v="8"/>
    <n v="2370"/>
    <n v="4472"/>
    <n v="52.996422182468692"/>
    <n v="760"/>
    <n v="16898.017543859649"/>
    <n v="4.4975690078873569"/>
    <n v="310"/>
    <n v="6776"/>
    <n v="4.5749704840613932"/>
    <n v="790"/>
    <n v="16898.017543859649"/>
    <n v="4.6751046266197536"/>
    <n v="720"/>
    <n v="14931.728553137003"/>
    <n v="4.8219467520974684"/>
    <n v="70"/>
    <n v="1966.2889907226454"/>
    <n v="3.5600056924630281"/>
    <n v="350"/>
    <n v="6964"/>
    <n v="5.0258472142446875"/>
    <n v="710"/>
    <n v="5689.9824561403511"/>
    <n v="12.478070107822612"/>
    <n v="995"/>
    <n v="22542"/>
    <n v="4.4139827876852094"/>
    <n v="4200"/>
    <n v="21713"/>
    <n v="19.343250587205819"/>
    <n v="580"/>
    <n v="4472"/>
    <n v="12.969588550983898"/>
    <n v="8.773228696231584"/>
    <n v="3.6832753387132602"/>
    <n v="15.547493892055972"/>
    <n v="2.1470348708077296"/>
    <n v="27014"/>
    <n v="5775"/>
    <n v="21.37780410157696"/>
  </r>
  <r>
    <x v="9"/>
    <n v="410"/>
    <n v="665"/>
    <n v="61.65413533834586"/>
    <n v="110"/>
    <n v="1678.5815602836878"/>
    <n v="6.5531519351022487"/>
    <n v="25"/>
    <n v="581"/>
    <n v="4.3029259896729775"/>
    <n v="95"/>
    <n v="1678.5815602836878"/>
    <n v="5.6595403075883048"/>
    <n v="90"/>
    <n v="1505.5029239766081"/>
    <n v="5.9780687613861048"/>
    <n v="5"/>
    <n v="173.07863630707976"/>
    <n v="2.8888602930340257"/>
    <n v="25"/>
    <n v="742"/>
    <n v="3.3692722371967654"/>
    <n v="40"/>
    <n v="494.41843971631204"/>
    <n v="8.0903131410210438"/>
    <n v="105"/>
    <n v="2169"/>
    <n v="4.8409405255878291"/>
    <n v="630"/>
    <n v="2370"/>
    <n v="26.582278481012654"/>
    <n v="55"/>
    <n v="665"/>
    <n v="8.2706766917293226"/>
    <n v="14.467184191954836"/>
    <n v="3.7050105857445308"/>
    <n v="22.230063514467187"/>
    <n v="1.9407198306280877"/>
    <n v="2834"/>
    <n v="790"/>
    <n v="27.875793930839805"/>
  </r>
  <r>
    <x v="10"/>
    <n v="2855"/>
    <n v="4569"/>
    <n v="62.486320857955789"/>
    <n v="910"/>
    <n v="10672.432000000001"/>
    <n v="8.5266413503501344"/>
    <n v="255"/>
    <n v="4231"/>
    <n v="6.0269439848735518"/>
    <n v="760"/>
    <n v="10672.432000000001"/>
    <n v="7.1211510178748387"/>
    <n v="695"/>
    <n v="9408.1298405466969"/>
    <n v="7.3872279802594036"/>
    <n v="65"/>
    <n v="1264.3021594533029"/>
    <n v="5.14117606412273"/>
    <n v="320"/>
    <n v="5032"/>
    <n v="6.359300476947535"/>
    <n v="630"/>
    <n v="3956.5680000000002"/>
    <n v="15.922890747738949"/>
    <n v="865"/>
    <n v="14670"/>
    <n v="5.8963871847307434"/>
    <n v="4790"/>
    <n v="15494"/>
    <n v="30.915192977926942"/>
    <n v="430"/>
    <n v="4569"/>
    <n v="9.4112497264171591"/>
    <n v="14.839648630386195"/>
    <n v="4.4960756796091275"/>
    <n v="24.897343936795053"/>
    <n v="2.2350434014241904"/>
    <n v="19239"/>
    <n v="6085"/>
    <n v="31.628463017828366"/>
  </r>
  <r>
    <x v="11"/>
    <n v="705"/>
    <n v="1260"/>
    <n v="55.952380952380956"/>
    <n v="230"/>
    <n v="4088.8797468354433"/>
    <n v="5.6250125765622414"/>
    <n v="75"/>
    <n v="1179"/>
    <n v="6.3613231552162848"/>
    <n v="190"/>
    <n v="4088.8797468354433"/>
    <n v="4.6467495197688082"/>
    <n v="175"/>
    <n v="3686.4528301886794"/>
    <n v="4.7471107880971637"/>
    <n v="15"/>
    <n v="402.42691664676374"/>
    <n v="3.7273848690311326"/>
    <n v="80"/>
    <n v="1485"/>
    <n v="5.3872053872053867"/>
    <n v="140"/>
    <n v="1124.120253164557"/>
    <n v="12.454183580971899"/>
    <n v="245"/>
    <n v="5205"/>
    <n v="4.7070124879923156"/>
    <n v="1235"/>
    <n v="5413"/>
    <n v="22.815444300757438"/>
    <n v="115"/>
    <n v="1260"/>
    <n v="9.1269841269841265"/>
    <n v="10.904872389791183"/>
    <n v="3.7896365042536742"/>
    <n v="19.102861562258315"/>
    <n v="1.7788089713843775"/>
    <n v="6465"/>
    <n v="1595"/>
    <n v="24.671307037896366"/>
  </r>
  <r>
    <x v="12"/>
    <n v="207.72601327499999"/>
    <n v="371.04163750499993"/>
    <n v="55.984555984555996"/>
    <n v="73.062252944999997"/>
    <n v="981.44926431366764"/>
    <n v="7.4443229621342466"/>
    <n v="34.382236679999998"/>
    <n v="379.06415939699997"/>
    <n v="9.0702947845804989"/>
    <n v="101.71411684499999"/>
    <n v="981.44926431366764"/>
    <n v="10.363665300226108"/>
    <n v="88.82077808999999"/>
    <n v="883.42416536191297"/>
    <n v="10.054148570139319"/>
    <n v="12.893338754999998"/>
    <n v="98.0250989517547"/>
    <n v="13.153099453993667"/>
    <n v="40.112609459999994"/>
    <n v="430.35099577799997"/>
    <n v="9.3209054593874825"/>
    <n v="83.090405309999994"/>
    <n v="390.11546057933219"/>
    <n v="21.298926524626442"/>
    <n v="118.90523518499998"/>
    <n v="1387.8962873159999"/>
    <n v="8.5672997522708503"/>
    <n v="379.63719667499993"/>
    <n v="1369.5590944199998"/>
    <n v="27.719665271966527"/>
    <n v="28.651863899999995"/>
    <n v="371.04163750499993"/>
    <n v="7.7220077220077217"/>
    <n v="11.809741000162893"/>
    <n v="6.7600586414725523"/>
    <n v="21.583319758918389"/>
    <n v="1.6289297931259161"/>
    <n v="1758.9379248209998"/>
    <n v="527.19429575999993"/>
    <n v="29.972308193516859"/>
  </r>
  <r>
    <x v="13"/>
    <n v="1350"/>
    <n v="2059"/>
    <n v="65.565808644973288"/>
    <n v="420"/>
    <n v="6680.8721058434403"/>
    <n v="6.2866044035275879"/>
    <n v="200"/>
    <n v="2728"/>
    <n v="7.3313782991202352"/>
    <n v="455"/>
    <n v="6680.8721058434403"/>
    <n v="6.8104881038215535"/>
    <n v="410"/>
    <n v="5755.7835218093696"/>
    <n v="7.1232699848154422"/>
    <n v="45"/>
    <n v="925.08858403406987"/>
    <n v="4.8643990182828487"/>
    <n v="215"/>
    <n v="2819"/>
    <n v="7.6268180205746718"/>
    <n v="410"/>
    <n v="2730.1278941565602"/>
    <n v="15.017611478112256"/>
    <n v="520"/>
    <n v="9395"/>
    <n v="5.5348589675359232"/>
    <n v="2430"/>
    <n v="8978"/>
    <n v="27.066161728670085"/>
    <n v="220"/>
    <n v="2059"/>
    <n v="10.684798445847498"/>
    <n v="11.786275536930329"/>
    <n v="4.5398987253361271"/>
    <n v="21.215295966474592"/>
    <n v="1.9207263837960538"/>
    <n v="11454"/>
    <n v="3170"/>
    <n v="27.675921075606773"/>
  </r>
  <r>
    <x v="14"/>
    <n v="415"/>
    <n v="804"/>
    <n v="51.616915422885569"/>
    <n v="145"/>
    <n v="1843.0985221674878"/>
    <n v="7.8671866021290979"/>
    <n v="30"/>
    <n v="715"/>
    <n v="4.1958041958041958"/>
    <n v="80"/>
    <n v="1843.0985221674878"/>
    <n v="4.3405167460022609"/>
    <n v="75"/>
    <n v="1593.8905109489051"/>
    <n v="4.7054675013624108"/>
    <n v="5"/>
    <n v="249.20801121858258"/>
    <n v="2.0063560459195893"/>
    <n v="55"/>
    <n v="868"/>
    <n v="6.3364055299539173"/>
    <n v="115"/>
    <n v="749.90147783251234"/>
    <n v="15.335347828943046"/>
    <n v="120"/>
    <n v="2566"/>
    <n v="4.6765393608729537"/>
    <n v="700"/>
    <n v="2681"/>
    <n v="26.109660574412537"/>
    <n v="95"/>
    <n v="804"/>
    <n v="11.815920398009951"/>
    <n v="12.314540059347182"/>
    <n v="3.5608308605341246"/>
    <n v="20.771513353115729"/>
    <n v="2.8189910979228485"/>
    <n v="3370"/>
    <n v="915"/>
    <n v="27.151335311572701"/>
  </r>
  <r>
    <x v="15"/>
    <n v="2405"/>
    <n v="3728"/>
    <n v="64.511802575107296"/>
    <n v="350"/>
    <n v="6876.7188940092165"/>
    <n v="5.0896365751537278"/>
    <n v="115"/>
    <n v="2559"/>
    <n v="4.4939429464634628"/>
    <n v="335"/>
    <n v="6876.7188940092165"/>
    <n v="4.8715092933614246"/>
    <n v="320"/>
    <n v="6125.3422818791951"/>
    <n v="5.2241978533455464"/>
    <n v="15"/>
    <n v="751.37661213002195"/>
    <n v="1.996335759969639"/>
    <n v="125"/>
    <n v="3493"/>
    <n v="3.5785857429144001"/>
    <n v="250"/>
    <n v="2334.2811059907835"/>
    <n v="10.709935464001784"/>
    <n v="530"/>
    <n v="9288"/>
    <n v="5.7062876830318698"/>
    <n v="3265"/>
    <n v="10752"/>
    <n v="30.366443452380953"/>
    <n v="375"/>
    <n v="3728"/>
    <n v="10.059012875536482"/>
    <n v="18.477258758451136"/>
    <n v="4.0719114935464047"/>
    <n v="25.084511370620778"/>
    <n v="2.8810694529809466"/>
    <n v="13016"/>
    <n v="4170"/>
    <n v="32.037492317148129"/>
  </r>
  <r>
    <x v="16"/>
    <n v="390"/>
    <n v="769"/>
    <n v="50.715214564369319"/>
    <n v="155"/>
    <n v="2133.9079754601225"/>
    <n v="7.2636684328703645"/>
    <n v="45"/>
    <n v="775"/>
    <n v="5.806451612903226"/>
    <n v="115"/>
    <n v="2133.9079754601225"/>
    <n v="5.3891733534199471"/>
    <n v="105"/>
    <n v="1893.6449704142012"/>
    <n v="5.5448619799641286"/>
    <n v="10"/>
    <n v="240.26300504592149"/>
    <n v="4.1621056051008347"/>
    <n v="40"/>
    <n v="872"/>
    <n v="4.5871559633027523"/>
    <n v="60"/>
    <n v="652.09202453987723"/>
    <n v="9.2011553188887127"/>
    <n v="145"/>
    <n v="2797"/>
    <n v="5.1841258491240616"/>
    <n v="705"/>
    <n v="2944"/>
    <n v="23.947010869565215"/>
    <n v="65"/>
    <n v="769"/>
    <n v="8.4525357607282174"/>
    <n v="10.936623667975324"/>
    <n v="4.0661805945036456"/>
    <n v="19.77005047672462"/>
    <n v="1.8227706113292206"/>
    <n v="3566"/>
    <n v="915"/>
    <n v="25.659001682557488"/>
  </r>
  <r>
    <x v="17"/>
    <n v="825"/>
    <n v="1336"/>
    <n v="61.751497005988021"/>
    <n v="290"/>
    <n v="3092.5758513931887"/>
    <n v="9.3772962713058945"/>
    <n v="125"/>
    <n v="1191"/>
    <n v="10.495382031905962"/>
    <n v="310"/>
    <n v="3092.5758513931887"/>
    <n v="10.024006358982163"/>
    <n v="280"/>
    <n v="2761.08"/>
    <n v="10.140959334753068"/>
    <n v="30"/>
    <n v="331.49585139318884"/>
    <n v="9.0498870118337784"/>
    <n v="150"/>
    <n v="1422"/>
    <n v="10.548523206751055"/>
    <n v="290"/>
    <n v="1298.4241486068113"/>
    <n v="22.334766363608182"/>
    <n v="305"/>
    <n v="4385"/>
    <n v="6.955530216647662"/>
    <n v="1555"/>
    <n v="4518"/>
    <n v="34.417884019477647"/>
    <n v="130"/>
    <n v="1336"/>
    <n v="9.7305389221556897"/>
    <n v="14.420555846879916"/>
    <n v="5.3312357979374232"/>
    <n v="27.180562838664567"/>
    <n v="2.2723300122356229"/>
    <n v="5721"/>
    <n v="1990"/>
    <n v="34.784128648837616"/>
  </r>
  <r>
    <x v="18"/>
    <n v="2140"/>
    <n v="3479"/>
    <n v="61.511928715148031"/>
    <n v="560"/>
    <n v="8505.3069544364516"/>
    <n v="6.5841245119072216"/>
    <n v="160"/>
    <n v="3236"/>
    <n v="4.9443757725587147"/>
    <n v="500"/>
    <n v="8505.3069544364516"/>
    <n v="5.8786825999171626"/>
    <n v="460"/>
    <n v="7548.8475609756097"/>
    <n v="6.093645371487006"/>
    <n v="40"/>
    <n v="956.45939346084106"/>
    <n v="4.1820907686696964"/>
    <n v="195"/>
    <n v="3963"/>
    <n v="4.9205147615442844"/>
    <n v="375"/>
    <n v="2986.6930455635493"/>
    <n v="12.55569267678937"/>
    <n v="635"/>
    <n v="11457"/>
    <n v="5.5424631229815837"/>
    <n v="3385"/>
    <n v="12180"/>
    <n v="27.791461412151069"/>
    <n v="340"/>
    <n v="3479"/>
    <n v="9.7729232538085657"/>
    <n v="14.327798607391538"/>
    <n v="4.2514729512587035"/>
    <n v="22.66336368505624"/>
    <n v="2.2763792179967863"/>
    <n v="14936"/>
    <n v="4360"/>
    <n v="29.191215854311732"/>
  </r>
  <r>
    <x v="19"/>
    <n v="985"/>
    <n v="1599"/>
    <n v="61.601000625390867"/>
    <n v="225"/>
    <n v="3196.1123595505619"/>
    <n v="7.0398025691324433"/>
    <n v="60"/>
    <n v="1200"/>
    <n v="5"/>
    <n v="210"/>
    <n v="3196.1123595505619"/>
    <n v="6.5704823978569475"/>
    <n v="195"/>
    <n v="2776.6859205776173"/>
    <n v="7.0227604265532246"/>
    <n v="15"/>
    <n v="419.42643897294448"/>
    <n v="3.5763124605903993"/>
    <n v="65"/>
    <n v="1625"/>
    <n v="4"/>
    <n v="120"/>
    <n v="1147.8876404494381"/>
    <n v="10.453984847594997"/>
    <n v="235"/>
    <n v="4397"/>
    <n v="5.344553104389357"/>
    <n v="1510"/>
    <n v="4881"/>
    <n v="30.936283548453186"/>
    <n v="205"/>
    <n v="1599"/>
    <n v="12.820512820512819"/>
    <n v="16.42761841227485"/>
    <n v="3.9192795196797867"/>
    <n v="25.183455637091395"/>
    <n v="3.4189459639759843"/>
    <n v="5996"/>
    <n v="1950"/>
    <n v="32.521681120747168"/>
  </r>
  <r>
    <x v="20"/>
    <n v="6465"/>
    <n v="11175"/>
    <n v="57.852348993288594"/>
    <n v="2325"/>
    <n v="42223.713638325426"/>
    <n v="5.5063844452792399"/>
    <n v="865"/>
    <n v="17994"/>
    <n v="4.807157941536067"/>
    <n v="2360"/>
    <n v="42223.713638325426"/>
    <n v="5.5892762541329049"/>
    <n v="2110"/>
    <n v="36176.295652173911"/>
    <n v="5.8325485292555257"/>
    <n v="250"/>
    <n v="6047.4179861515076"/>
    <n v="4.1339957081269407"/>
    <n v="890"/>
    <n v="17273"/>
    <n v="5.1525502228912172"/>
    <n v="1695"/>
    <n v="14896.286361674578"/>
    <n v="11.378674918340218"/>
    <n v="3760"/>
    <n v="57162"/>
    <n v="6.5777964381932046"/>
    <n v="11740"/>
    <n v="54256"/>
    <n v="21.638159834856975"/>
    <n v="1370"/>
    <n v="11175"/>
    <n v="12.259507829977629"/>
    <n v="9.460467974889152"/>
    <n v="5.5021437874065295"/>
    <n v="17.179565974508684"/>
    <n v="2.0047704757305707"/>
    <n v="68337"/>
    <n v="16870"/>
    <n v="24.686480237645785"/>
  </r>
  <r>
    <x v="21"/>
    <n v="6905"/>
    <n v="11006"/>
    <n v="62.738506269307649"/>
    <n v="2435"/>
    <n v="34202.196765498651"/>
    <n v="7.1194257395077551"/>
    <n v="770"/>
    <n v="14274"/>
    <n v="5.3944234272103122"/>
    <n v="2410"/>
    <n v="34202.196765498651"/>
    <n v="7.0463310193896067"/>
    <n v="2165"/>
    <n v="30172.725043277555"/>
    <n v="7.1753545524797051"/>
    <n v="245"/>
    <n v="4029.4717222210993"/>
    <n v="6.0802014976035785"/>
    <n v="875"/>
    <n v="14613"/>
    <n v="5.9878190652159038"/>
    <n v="1575"/>
    <n v="11441.803234501349"/>
    <n v="13.765312754643267"/>
    <n v="2940"/>
    <n v="45660"/>
    <n v="6.438896189224705"/>
    <n v="12420"/>
    <n v="45881"/>
    <n v="27.070028988034263"/>
    <n v="1305"/>
    <n v="11006"/>
    <n v="11.857168817008905"/>
    <n v="12.185437475735009"/>
    <n v="5.1882963328980338"/>
    <n v="21.917904916528428"/>
    <n v="2.3029682702149437"/>
    <n v="56666"/>
    <n v="16665"/>
    <n v="29.409169519641409"/>
  </r>
  <r>
    <x v="22"/>
    <m/>
    <m/>
    <m/>
    <m/>
    <m/>
    <m/>
    <m/>
    <m/>
    <m/>
    <m/>
    <m/>
    <m/>
    <m/>
    <m/>
    <m/>
    <m/>
    <m/>
    <m/>
    <m/>
    <m/>
    <m/>
    <m/>
    <m/>
    <m/>
    <m/>
    <m/>
    <m/>
    <m/>
    <m/>
    <m/>
    <m/>
    <m/>
    <m/>
    <m/>
    <m/>
    <m/>
    <m/>
    <m/>
    <m/>
    <m/>
  </r>
  <r>
    <x v="22"/>
    <m/>
    <m/>
    <m/>
    <m/>
    <m/>
    <m/>
    <m/>
    <m/>
    <m/>
    <m/>
    <m/>
    <m/>
    <m/>
    <m/>
    <m/>
    <m/>
    <m/>
    <m/>
    <m/>
    <m/>
    <m/>
    <m/>
    <m/>
    <m/>
    <m/>
    <m/>
    <m/>
    <m/>
    <m/>
    <m/>
    <m/>
    <m/>
    <m/>
    <m/>
    <m/>
    <m/>
    <m/>
    <m/>
    <m/>
    <m/>
  </r>
  <r>
    <x v="23"/>
    <n v="32208.565998149927"/>
    <n v="53797.456007609988"/>
    <n v="59.870054066485643"/>
    <n v="9183.1022257483382"/>
    <n v="144778.86084299732"/>
    <m/>
    <m/>
    <m/>
    <m/>
    <m/>
    <m/>
    <m/>
    <m/>
    <m/>
    <m/>
    <m/>
    <m/>
    <m/>
    <m/>
    <m/>
    <m/>
    <m/>
    <m/>
    <m/>
    <n v="11415.731052875379"/>
    <n v="195821.67384986146"/>
    <n v="5.8296565586646656"/>
    <n v="53050.468348894363"/>
    <n v="201873.78395412106"/>
    <n v="26.279028068820914"/>
    <n v="5834.6243944055823"/>
    <n v="53797.456007609988"/>
    <n v="10.845539598713065"/>
    <n v="12.903083997023989"/>
    <n v="4.5732596934351868"/>
    <n v="21.25256520971984"/>
    <n v="2.3374107576358671"/>
    <n v="249619.12985747145"/>
    <n v="70300.823796175333"/>
    <n v="28.163235660790896"/>
  </r>
  <r>
    <x v="24"/>
    <n v="800840"/>
    <n v="1425221"/>
    <n v="56.190583776130154"/>
    <n v="239565"/>
    <n v="5145426.7819421878"/>
    <m/>
    <m/>
    <m/>
    <m/>
    <m/>
    <m/>
    <m/>
    <m/>
    <m/>
    <m/>
    <m/>
    <m/>
    <m/>
    <m/>
    <m/>
    <m/>
    <m/>
    <m/>
    <m/>
    <n v="454151"/>
    <n v="6800892"/>
    <n v="6.6778152042408561"/>
    <n v="1364595"/>
    <n v="6670926"/>
    <n v="20.455855753758922"/>
    <n v="170995"/>
    <n v="1425221"/>
    <n v="11.997788413165397"/>
    <n v="9.7353391571450576"/>
    <n v="5.5208456290352439"/>
    <n v="16.588575916717897"/>
    <n v="2.078685279426626"/>
    <n v="8226113"/>
    <n v="1989741"/>
    <n v="24.188106825179766"/>
  </r>
  <r>
    <x v="22"/>
    <m/>
    <m/>
    <m/>
    <m/>
    <m/>
    <m/>
    <m/>
    <m/>
    <m/>
    <m/>
    <m/>
    <m/>
    <m/>
    <m/>
    <m/>
    <m/>
    <m/>
    <m/>
    <m/>
    <m/>
    <m/>
    <m/>
    <m/>
    <m/>
    <m/>
    <m/>
    <m/>
    <m/>
    <m/>
    <m/>
    <m/>
    <m/>
    <m/>
    <m/>
    <m/>
    <m/>
    <m/>
    <m/>
    <m/>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3.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4.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3.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3.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9.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10.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11.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196BABC1-723D-47DD-AE3E-AEE668260F80}" name="PivotTable1" cacheId="2" applyNumberFormats="0" applyBorderFormats="0" applyFontFormats="0" applyPatternFormats="0" applyAlignmentFormats="0" applyWidthHeightFormats="1" dataCaption="Values" updatedVersion="8" minRefreshableVersion="3" useAutoFormatting="1" itemPrintTitles="1" createdVersion="5" indent="0" outline="1" outlineData="1" multipleFieldFilters="0" chartFormat="14">
  <location ref="A3:C28" firstHeaderRow="0" firstDataRow="1" firstDataCol="1"/>
  <pivotFields count="39">
    <pivotField axis="axisRow" showAll="0" sortType="ascending">
      <items count="26">
        <item x="21"/>
        <item x="0"/>
        <item x="1"/>
        <item x="2"/>
        <item x="3"/>
        <item x="4"/>
        <item x="5"/>
        <item x="6"/>
        <item x="7"/>
        <item x="8"/>
        <item x="9"/>
        <item x="10"/>
        <item x="11"/>
        <item x="12"/>
        <item x="13"/>
        <item x="14"/>
        <item x="15"/>
        <item x="16"/>
        <item x="17"/>
        <item x="24"/>
        <item x="18"/>
        <item x="19"/>
        <item x="20"/>
        <item h="1" x="22"/>
        <item x="23"/>
        <item t="default"/>
      </items>
      <autoSortScope>
        <pivotArea dataOnly="0" outline="0" fieldPosition="0">
          <references count="1">
            <reference field="4294967294" count="1" selected="0">
              <x v="0"/>
            </reference>
          </references>
        </pivotArea>
      </autoSortScope>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dataField="1" showAll="0"/>
    <pivotField showAll="0"/>
  </pivotFields>
  <rowFields count="1">
    <field x="0"/>
  </rowFields>
  <rowItems count="25">
    <i>
      <x v="13"/>
    </i>
    <i>
      <x v="10"/>
    </i>
    <i>
      <x v="4"/>
    </i>
    <i>
      <x v="17"/>
    </i>
    <i>
      <x v="12"/>
    </i>
    <i>
      <x v="1"/>
    </i>
    <i>
      <x v="11"/>
    </i>
    <i>
      <x v="3"/>
    </i>
    <i>
      <x v="7"/>
    </i>
    <i>
      <x v="18"/>
    </i>
    <i>
      <x v="20"/>
    </i>
    <i>
      <x v="8"/>
    </i>
    <i>
      <x v="16"/>
    </i>
    <i>
      <x v="5"/>
    </i>
    <i>
      <x v="6"/>
    </i>
    <i>
      <x v="14"/>
    </i>
    <i>
      <x v="24"/>
    </i>
    <i>
      <x v="2"/>
    </i>
    <i>
      <x v="15"/>
    </i>
    <i>
      <x/>
    </i>
    <i>
      <x v="19"/>
    </i>
    <i>
      <x v="22"/>
    </i>
    <i>
      <x v="21"/>
    </i>
    <i>
      <x v="9"/>
    </i>
    <i t="grand">
      <x/>
    </i>
  </rowItems>
  <colFields count="1">
    <field x="-2"/>
  </colFields>
  <colItems count="2">
    <i>
      <x/>
    </i>
    <i i="1">
      <x v="1"/>
    </i>
  </colItems>
  <dataFields count="2">
    <dataField name="Seniors Health Card holders - applicable" fld="33" baseField="0" baseItem="0"/>
    <dataField name=" Senior Health Card holders - total population" fld="37" baseField="0" baseItem="0"/>
  </dataFields>
  <formats count="1">
    <format dxfId="179">
      <pivotArea outline="0" collapsedLevelsAreSubtotals="1" fieldPosition="0"/>
    </format>
  </formats>
  <chartFormats count="8">
    <chartFormat chart="9" format="12" series="1">
      <pivotArea type="data" outline="0" fieldPosition="0">
        <references count="1">
          <reference field="4294967294" count="1" selected="0">
            <x v="0"/>
          </reference>
        </references>
      </pivotArea>
    </chartFormat>
    <chartFormat chart="9" format="15" series="1">
      <pivotArea type="data" outline="0" fieldPosition="0">
        <references count="1">
          <reference field="4294967294" count="1" selected="0">
            <x v="1"/>
          </reference>
        </references>
      </pivotArea>
    </chartFormat>
    <chartFormat chart="12" format="18" series="1">
      <pivotArea type="data" outline="0" fieldPosition="0">
        <references count="1">
          <reference field="4294967294" count="1" selected="0">
            <x v="0"/>
          </reference>
        </references>
      </pivotArea>
    </chartFormat>
    <chartFormat chart="12" format="19" series="1">
      <pivotArea type="data" outline="0" fieldPosition="0">
        <references count="1">
          <reference field="4294967294" count="1" selected="0">
            <x v="1"/>
          </reference>
        </references>
      </pivotArea>
    </chartFormat>
    <chartFormat chart="12" format="20">
      <pivotArea type="data" outline="0" fieldPosition="0">
        <references count="2">
          <reference field="4294967294" count="1" selected="0">
            <x v="1"/>
          </reference>
          <reference field="0" count="1" selected="0">
            <x v="24"/>
          </reference>
        </references>
      </pivotArea>
    </chartFormat>
    <chartFormat chart="12" format="21">
      <pivotArea type="data" outline="0" fieldPosition="0">
        <references count="2">
          <reference field="4294967294" count="1" selected="0">
            <x v="0"/>
          </reference>
          <reference field="0" count="1" selected="0">
            <x v="24"/>
          </reference>
        </references>
      </pivotArea>
    </chartFormat>
    <chartFormat chart="12" format="22">
      <pivotArea type="data" outline="0" fieldPosition="0">
        <references count="2">
          <reference field="4294967294" count="1" selected="0">
            <x v="0"/>
          </reference>
          <reference field="0" count="1" selected="0">
            <x v="19"/>
          </reference>
        </references>
      </pivotArea>
    </chartFormat>
    <chartFormat chart="12" format="23">
      <pivotArea type="data" outline="0" fieldPosition="0">
        <references count="2">
          <reference field="4294967294" count="1" selected="0">
            <x v="1"/>
          </reference>
          <reference field="0" count="1" selected="0">
            <x v="19"/>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E892A3D2-30D0-45E2-A803-39323554AA8A}" name="PivotTable1" cacheId="3" applyNumberFormats="0" applyBorderFormats="0" applyFontFormats="0" applyPatternFormats="0" applyAlignmentFormats="0" applyWidthHeightFormats="1" dataCaption="Values" updatedVersion="8" minRefreshableVersion="3" useAutoFormatting="1" itemPrintTitles="1" createdVersion="5" indent="0" outline="1" outlineData="1" multipleFieldFilters="0" chartFormat="17">
  <location ref="A3:B28" firstHeaderRow="1" firstDataRow="1" firstDataCol="1"/>
  <pivotFields count="41">
    <pivotField axis="axisRow" showAll="0" sortType="ascending">
      <items count="26">
        <item x="21"/>
        <item x="0"/>
        <item x="1"/>
        <item x="2"/>
        <item x="3"/>
        <item x="4"/>
        <item x="5"/>
        <item x="6"/>
        <item x="7"/>
        <item x="8"/>
        <item x="9"/>
        <item x="10"/>
        <item x="11"/>
        <item x="12"/>
        <item x="13"/>
        <item x="14"/>
        <item x="15"/>
        <item x="16"/>
        <item x="17"/>
        <item x="24"/>
        <item x="18"/>
        <item x="19"/>
        <item x="20"/>
        <item h="1" x="22"/>
        <item x="23"/>
        <item t="default"/>
      </items>
      <autoSortScope>
        <pivotArea dataOnly="0" outline="0" fieldPosition="0">
          <references count="1">
            <reference field="4294967294" count="1" selected="0">
              <x v="0"/>
            </reference>
          </references>
        </pivotArea>
      </autoSortScope>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s>
  <rowFields count="1">
    <field x="0"/>
  </rowFields>
  <rowItems count="25">
    <i>
      <x v="3"/>
    </i>
    <i>
      <x v="9"/>
    </i>
    <i>
      <x v="19"/>
    </i>
    <i>
      <x v="12"/>
    </i>
    <i>
      <x v="8"/>
    </i>
    <i>
      <x v="22"/>
    </i>
    <i>
      <x v="17"/>
    </i>
    <i>
      <x v="2"/>
    </i>
    <i>
      <x v="15"/>
    </i>
    <i>
      <x v="14"/>
    </i>
    <i>
      <x v="10"/>
    </i>
    <i>
      <x v="24"/>
    </i>
    <i>
      <x v="4"/>
    </i>
    <i>
      <x v="20"/>
    </i>
    <i>
      <x/>
    </i>
    <i>
      <x v="13"/>
    </i>
    <i>
      <x v="11"/>
    </i>
    <i>
      <x v="16"/>
    </i>
    <i>
      <x v="21"/>
    </i>
    <i>
      <x v="6"/>
    </i>
    <i>
      <x v="18"/>
    </i>
    <i>
      <x v="5"/>
    </i>
    <i>
      <x v="7"/>
    </i>
    <i>
      <x v="1"/>
    </i>
    <i t="grand">
      <x/>
    </i>
  </rowItems>
  <colItems count="1">
    <i/>
  </colItems>
  <dataFields count="1">
    <dataField name="Sum of Health Concession card holders (any) % of total pop" fld="40" baseField="0" baseItem="0"/>
  </dataFields>
  <formats count="1">
    <format dxfId="178">
      <pivotArea outline="0" collapsedLevelsAreSubtotals="1" fieldPosition="0"/>
    </format>
  </formats>
  <chartFormats count="4">
    <chartFormat chart="16" format="26" series="1">
      <pivotArea type="data" outline="0" fieldPosition="0">
        <references count="1">
          <reference field="4294967294" count="1" selected="0">
            <x v="0"/>
          </reference>
        </references>
      </pivotArea>
    </chartFormat>
    <chartFormat chart="13" format="18" series="1">
      <pivotArea type="data" outline="0" fieldPosition="0">
        <references count="1">
          <reference field="4294967294" count="1" selected="0">
            <x v="0"/>
          </reference>
        </references>
      </pivotArea>
    </chartFormat>
    <chartFormat chart="16" format="27">
      <pivotArea type="data" outline="0" fieldPosition="0">
        <references count="2">
          <reference field="4294967294" count="1" selected="0">
            <x v="0"/>
          </reference>
          <reference field="0" count="1" selected="0">
            <x v="24"/>
          </reference>
        </references>
      </pivotArea>
    </chartFormat>
    <chartFormat chart="16" format="28">
      <pivotArea type="data" outline="0" fieldPosition="0">
        <references count="2">
          <reference field="4294967294" count="1" selected="0">
            <x v="0"/>
          </reference>
          <reference field="0" count="1" selected="0">
            <x v="19"/>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C94D0397-2D44-4E56-8BD9-F172930E6D4C}" name="PivotTable1" cacheId="2" applyNumberFormats="0" applyBorderFormats="0" applyFontFormats="0" applyPatternFormats="0" applyAlignmentFormats="0" applyWidthHeightFormats="1" dataCaption="Values" updatedVersion="8" minRefreshableVersion="3" useAutoFormatting="1" itemPrintTitles="1" createdVersion="5" indent="0" outline="1" outlineData="1" multipleFieldFilters="0" chartFormat="9">
  <location ref="A3:C28" firstHeaderRow="0" firstDataRow="1" firstDataCol="1"/>
  <pivotFields count="39">
    <pivotField axis="axisRow" showAll="0" sortType="ascending">
      <items count="26">
        <item x="21"/>
        <item x="0"/>
        <item x="1"/>
        <item x="2"/>
        <item x="3"/>
        <item x="4"/>
        <item x="5"/>
        <item x="6"/>
        <item x="7"/>
        <item x="8"/>
        <item x="9"/>
        <item x="10"/>
        <item x="11"/>
        <item x="12"/>
        <item x="13"/>
        <item x="14"/>
        <item x="15"/>
        <item x="16"/>
        <item x="17"/>
        <item x="24"/>
        <item x="18"/>
        <item x="19"/>
        <item x="20"/>
        <item h="1" x="22"/>
        <item x="23"/>
        <item t="default"/>
      </items>
      <autoSortScope>
        <pivotArea dataOnly="0" outline="0" fieldPosition="0">
          <references count="1">
            <reference field="4294967294" count="1" selected="0">
              <x v="0"/>
            </reference>
          </references>
        </pivotArea>
      </autoSortScope>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dataField="1" showAll="0"/>
    <pivotField showAll="0"/>
    <pivotField showAll="0"/>
    <pivotField showAll="0"/>
  </pivotFields>
  <rowFields count="1">
    <field x="0"/>
  </rowFields>
  <rowItems count="25">
    <i>
      <x v="2"/>
    </i>
    <i>
      <x v="3"/>
    </i>
    <i>
      <x v="9"/>
    </i>
    <i>
      <x v="4"/>
    </i>
    <i>
      <x v="15"/>
    </i>
    <i>
      <x v="12"/>
    </i>
    <i>
      <x v="8"/>
    </i>
    <i>
      <x v="10"/>
    </i>
    <i>
      <x v="17"/>
    </i>
    <i>
      <x v="21"/>
    </i>
    <i>
      <x v="14"/>
    </i>
    <i>
      <x v="20"/>
    </i>
    <i>
      <x v="16"/>
    </i>
    <i>
      <x v="5"/>
    </i>
    <i>
      <x v="24"/>
    </i>
    <i>
      <x v="11"/>
    </i>
    <i>
      <x v="7"/>
    </i>
    <i>
      <x/>
    </i>
    <i>
      <x v="22"/>
    </i>
    <i>
      <x v="1"/>
    </i>
    <i>
      <x v="19"/>
    </i>
    <i>
      <x v="6"/>
    </i>
    <i>
      <x v="18"/>
    </i>
    <i>
      <x v="13"/>
    </i>
    <i t="grand">
      <x/>
    </i>
  </rowItems>
  <colFields count="1">
    <field x="-2"/>
  </colFields>
  <colItems count="2">
    <i>
      <x/>
    </i>
    <i i="1">
      <x v="1"/>
    </i>
  </colItems>
  <dataFields count="2">
    <dataField name="Health Care Card holders - applicable" fld="27" baseField="0" baseItem="0"/>
    <dataField name="Health Care Card Holders - total population" fld="35" baseField="0" baseItem="2"/>
  </dataFields>
  <chartFormats count="12">
    <chartFormat chart="0" format="0" series="1">
      <pivotArea type="data" outline="0" fieldPosition="0">
        <references count="1">
          <reference field="4294967294" count="1" selected="0">
            <x v="0"/>
          </reference>
        </references>
      </pivotArea>
    </chartFormat>
    <chartFormat chart="0" format="1" series="1">
      <pivotArea type="data" outline="0" fieldPosition="0">
        <references count="1">
          <reference field="4294967294" count="1" selected="0">
            <x v="1"/>
          </reference>
        </references>
      </pivotArea>
    </chartFormat>
    <chartFormat chart="0" format="2">
      <pivotArea type="data" outline="0" fieldPosition="0">
        <references count="2">
          <reference field="4294967294" count="1" selected="0">
            <x v="0"/>
          </reference>
          <reference field="0" count="1" selected="0">
            <x v="24"/>
          </reference>
        </references>
      </pivotArea>
    </chartFormat>
    <chartFormat chart="0" format="3">
      <pivotArea type="data" outline="0" fieldPosition="0">
        <references count="2">
          <reference field="4294967294" count="1" selected="0">
            <x v="1"/>
          </reference>
          <reference field="0" count="1" selected="0">
            <x v="24"/>
          </reference>
        </references>
      </pivotArea>
    </chartFormat>
    <chartFormat chart="0" format="4">
      <pivotArea type="data" outline="0" fieldPosition="0">
        <references count="2">
          <reference field="4294967294" count="1" selected="0">
            <x v="0"/>
          </reference>
          <reference field="0" count="1" selected="0">
            <x v="19"/>
          </reference>
        </references>
      </pivotArea>
    </chartFormat>
    <chartFormat chart="0" format="5">
      <pivotArea type="data" outline="0" fieldPosition="0">
        <references count="2">
          <reference field="4294967294" count="1" selected="0">
            <x v="1"/>
          </reference>
          <reference field="0" count="1" selected="0">
            <x v="19"/>
          </reference>
        </references>
      </pivotArea>
    </chartFormat>
    <chartFormat chart="8" format="12" series="1">
      <pivotArea type="data" outline="0" fieldPosition="0">
        <references count="1">
          <reference field="4294967294" count="1" selected="0">
            <x v="0"/>
          </reference>
        </references>
      </pivotArea>
    </chartFormat>
    <chartFormat chart="8" format="13">
      <pivotArea type="data" outline="0" fieldPosition="0">
        <references count="2">
          <reference field="4294967294" count="1" selected="0">
            <x v="0"/>
          </reference>
          <reference field="0" count="1" selected="0">
            <x v="24"/>
          </reference>
        </references>
      </pivotArea>
    </chartFormat>
    <chartFormat chart="8" format="14">
      <pivotArea type="data" outline="0" fieldPosition="0">
        <references count="2">
          <reference field="4294967294" count="1" selected="0">
            <x v="0"/>
          </reference>
          <reference field="0" count="1" selected="0">
            <x v="19"/>
          </reference>
        </references>
      </pivotArea>
    </chartFormat>
    <chartFormat chart="8" format="15" series="1">
      <pivotArea type="data" outline="0" fieldPosition="0">
        <references count="1">
          <reference field="4294967294" count="1" selected="0">
            <x v="1"/>
          </reference>
        </references>
      </pivotArea>
    </chartFormat>
    <chartFormat chart="8" format="16">
      <pivotArea type="data" outline="0" fieldPosition="0">
        <references count="2">
          <reference field="4294967294" count="1" selected="0">
            <x v="1"/>
          </reference>
          <reference field="0" count="1" selected="0">
            <x v="24"/>
          </reference>
        </references>
      </pivotArea>
    </chartFormat>
    <chartFormat chart="8" format="17">
      <pivotArea type="data" outline="0" fieldPosition="0">
        <references count="2">
          <reference field="4294967294" count="1" selected="0">
            <x v="1"/>
          </reference>
          <reference field="0" count="1" selected="0">
            <x v="19"/>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3C3A1CAA-7065-4F3C-975F-B839F5B8DBA8}" name="PivotTable1" cacheId="2" applyNumberFormats="0" applyBorderFormats="0" applyFontFormats="0" applyPatternFormats="0" applyAlignmentFormats="0" applyWidthHeightFormats="1" dataCaption="Values" updatedVersion="8" minRefreshableVersion="3" useAutoFormatting="1" itemPrintTitles="1" createdVersion="5" indent="0" outline="1" outlineData="1" multipleFieldFilters="0" chartFormat="13">
  <location ref="A3:C28" firstHeaderRow="0" firstDataRow="1" firstDataCol="1"/>
  <pivotFields count="39">
    <pivotField axis="axisRow" showAll="0" sortType="ascending">
      <items count="26">
        <item x="21"/>
        <item x="0"/>
        <item x="1"/>
        <item x="2"/>
        <item x="3"/>
        <item x="4"/>
        <item x="5"/>
        <item x="6"/>
        <item x="7"/>
        <item x="8"/>
        <item x="9"/>
        <item x="10"/>
        <item x="11"/>
        <item x="12"/>
        <item x="13"/>
        <item x="14"/>
        <item x="15"/>
        <item x="16"/>
        <item x="17"/>
        <item x="24"/>
        <item x="18"/>
        <item x="19"/>
        <item x="20"/>
        <item h="1" x="22"/>
        <item x="23"/>
        <item t="default"/>
      </items>
      <autoSortScope>
        <pivotArea dataOnly="0" outline="0" fieldPosition="0">
          <references count="1">
            <reference field="4294967294" count="1" selected="0">
              <x v="0"/>
            </reference>
          </references>
        </pivotArea>
      </autoSortScope>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dataField="1" showAll="0"/>
    <pivotField showAll="0"/>
    <pivotField showAll="0"/>
  </pivotFields>
  <rowFields count="1">
    <field x="0"/>
  </rowFields>
  <rowItems count="25">
    <i>
      <x v="3"/>
    </i>
    <i>
      <x v="9"/>
    </i>
    <i>
      <x v="19"/>
    </i>
    <i>
      <x v="22"/>
    </i>
    <i>
      <x v="12"/>
    </i>
    <i>
      <x v="8"/>
    </i>
    <i>
      <x v="17"/>
    </i>
    <i>
      <x v="15"/>
    </i>
    <i>
      <x v="24"/>
    </i>
    <i>
      <x v="2"/>
    </i>
    <i>
      <x v="10"/>
    </i>
    <i>
      <x v="14"/>
    </i>
    <i>
      <x/>
    </i>
    <i>
      <x v="13"/>
    </i>
    <i>
      <x v="20"/>
    </i>
    <i>
      <x v="4"/>
    </i>
    <i>
      <x v="16"/>
    </i>
    <i>
      <x v="11"/>
    </i>
    <i>
      <x v="21"/>
    </i>
    <i>
      <x v="6"/>
    </i>
    <i>
      <x v="7"/>
    </i>
    <i>
      <x v="5"/>
    </i>
    <i>
      <x v="18"/>
    </i>
    <i>
      <x v="1"/>
    </i>
    <i t="grand">
      <x/>
    </i>
  </rowItems>
  <colFields count="1">
    <field x="-2"/>
  </colFields>
  <colItems count="2">
    <i>
      <x/>
    </i>
    <i i="1">
      <x v="1"/>
    </i>
  </colItems>
  <dataFields count="2">
    <dataField name="Pensioner Concession Card holders - applicable" fld="30" baseField="0" baseItem="0"/>
    <dataField name="Pensioner Concession Card Holders - total population" fld="36" baseField="0" baseItem="0"/>
  </dataFields>
  <formats count="1">
    <format dxfId="177">
      <pivotArea outline="0" collapsedLevelsAreSubtotals="1" fieldPosition="0"/>
    </format>
  </formats>
  <chartFormats count="8">
    <chartFormat chart="9" format="12" series="1">
      <pivotArea type="data" outline="0" fieldPosition="0">
        <references count="1">
          <reference field="4294967294" count="1" selected="0">
            <x v="0"/>
          </reference>
        </references>
      </pivotArea>
    </chartFormat>
    <chartFormat chart="9" format="13" series="1">
      <pivotArea type="data" outline="0" fieldPosition="0">
        <references count="1">
          <reference field="4294967294" count="1" selected="0">
            <x v="1"/>
          </reference>
        </references>
      </pivotArea>
    </chartFormat>
    <chartFormat chart="12" format="16" series="1">
      <pivotArea type="data" outline="0" fieldPosition="0">
        <references count="1">
          <reference field="4294967294" count="1" selected="0">
            <x v="0"/>
          </reference>
        </references>
      </pivotArea>
    </chartFormat>
    <chartFormat chart="12" format="17" series="1">
      <pivotArea type="data" outline="0" fieldPosition="0">
        <references count="1">
          <reference field="4294967294" count="1" selected="0">
            <x v="1"/>
          </reference>
        </references>
      </pivotArea>
    </chartFormat>
    <chartFormat chart="12" format="18">
      <pivotArea type="data" outline="0" fieldPosition="0">
        <references count="2">
          <reference field="4294967294" count="1" selected="0">
            <x v="0"/>
          </reference>
          <reference field="0" count="1" selected="0">
            <x v="24"/>
          </reference>
        </references>
      </pivotArea>
    </chartFormat>
    <chartFormat chart="12" format="19">
      <pivotArea type="data" outline="0" fieldPosition="0">
        <references count="2">
          <reference field="4294967294" count="1" selected="0">
            <x v="1"/>
          </reference>
          <reference field="0" count="1" selected="0">
            <x v="24"/>
          </reference>
        </references>
      </pivotArea>
    </chartFormat>
    <chartFormat chart="12" format="20">
      <pivotArea type="data" outline="0" fieldPosition="0">
        <references count="2">
          <reference field="4294967294" count="1" selected="0">
            <x v="0"/>
          </reference>
          <reference field="0" count="1" selected="0">
            <x v="19"/>
          </reference>
        </references>
      </pivotArea>
    </chartFormat>
    <chartFormat chart="12" format="21">
      <pivotArea type="data" outline="0" fieldPosition="0">
        <references count="2">
          <reference field="4294967294" count="1" selected="0">
            <x v="1"/>
          </reference>
          <reference field="0" count="1" selected="0">
            <x v="19"/>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00000000-0007-0000-0300-000001000000}" name="familyinc" cacheId="0" applyNumberFormats="0" applyBorderFormats="0" applyFontFormats="0" applyPatternFormats="0" applyAlignmentFormats="0" applyWidthHeightFormats="1" dataCaption="Values" updatedVersion="8" minRefreshableVersion="3" useAutoFormatting="1" itemPrintTitles="1" createdVersion="5" indent="0" outline="1" outlineData="1" multipleFieldFilters="0" chartFormat="40">
  <location ref="A4:C5" firstHeaderRow="0" firstDataRow="1" firstDataCol="0"/>
  <pivotFields count="42">
    <pivotField multipleItemSelectionAllowed="1" showAll="0" defaultSubtotal="0">
      <items count="46">
        <item x="21"/>
        <item h="1" m="1" x="44"/>
        <item h="1" x="0"/>
        <item h="1" m="1" x="23"/>
        <item h="1" x="1"/>
        <item h="1" m="1" x="24"/>
        <item h="1" x="2"/>
        <item h="1" m="1" x="25"/>
        <item h="1" x="3"/>
        <item h="1" m="1" x="26"/>
        <item h="1" x="4"/>
        <item h="1" m="1" x="27"/>
        <item h="1" x="5"/>
        <item h="1" m="1" x="28"/>
        <item h="1" x="6"/>
        <item h="1" m="1" x="29"/>
        <item h="1" x="7"/>
        <item h="1" m="1" x="30"/>
        <item h="1" x="8"/>
        <item h="1" m="1" x="31"/>
        <item h="1" x="9"/>
        <item h="1" m="1" x="32"/>
        <item h="1" x="10"/>
        <item h="1" m="1" x="33"/>
        <item h="1" x="11"/>
        <item h="1" m="1" x="34"/>
        <item h="1" m="1" x="35"/>
        <item h="1" x="12"/>
        <item h="1" x="13"/>
        <item h="1" m="1" x="36"/>
        <item h="1" x="14"/>
        <item h="1" m="1" x="37"/>
        <item h="1" x="15"/>
        <item h="1" m="1" x="38"/>
        <item h="1" x="16"/>
        <item h="1" m="1" x="39"/>
        <item h="1" x="17"/>
        <item h="1" m="1" x="40"/>
        <item h="1" m="1" x="45"/>
        <item h="1" x="18"/>
        <item h="1" m="1" x="41"/>
        <item h="1" x="19"/>
        <item h="1" m="1" x="42"/>
        <item h="1" x="20"/>
        <item h="1" m="1" x="43"/>
        <item h="1" x="22"/>
      </items>
    </pivotField>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defaultSubtotal="0"/>
    <pivotField numFmtId="3" showAll="0" defaultSubtotal="0"/>
    <pivotField numFmtId="165" showAll="0" defaultSubtotal="0"/>
    <pivotField numFmtId="3" showAll="0" defaultSubtotal="0"/>
    <pivotField numFmtId="3" showAll="0" defaultSubtotal="0"/>
    <pivotField numFmtId="165" showAll="0" defaultSubtotal="0"/>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showAll="0" defaultSubtotal="0"/>
    <pivotField showAll="0" defaultSubtotal="0"/>
    <pivotField showAll="0" defaultSubtotal="0"/>
    <pivotField numFmtId="166" showAll="0" defaultSubtotal="0"/>
    <pivotField dataField="1" numFmtId="165" showAll="0" defaultSubtotal="0"/>
    <pivotField dataField="1" numFmtId="166" showAll="0" defaultSubtotal="0"/>
    <pivotField dataField="1" numFmtId="165" showAll="0" defaultSubtotal="0"/>
    <pivotField numFmtId="3" showAll="0" defaultSubtotal="0"/>
  </pivotFields>
  <rowItems count="1">
    <i/>
  </rowItems>
  <colFields count="1">
    <field x="-2"/>
  </colFields>
  <colItems count="3">
    <i>
      <x/>
    </i>
    <i i="1">
      <x v="1"/>
    </i>
    <i i="2">
      <x v="2"/>
    </i>
  </colItems>
  <dataFields count="3">
    <dataField name="Health Care Card Holders %" fld="38" baseField="0" baseItem="1"/>
    <dataField name="Senior Health Card holders %" fld="40" baseField="0" baseItem="1"/>
    <dataField name="Pensioner Concession Card holders %" fld="39" baseField="0" baseItem="1"/>
  </dataFields>
  <formats count="1">
    <format dxfId="90">
      <pivotArea outline="0" collapsedLevelsAreSubtotals="1" fieldPosition="0"/>
    </format>
  </formats>
  <chartFormats count="9">
    <chartFormat chart="12" format="29" series="1">
      <pivotArea type="data" outline="0" fieldPosition="0">
        <references count="1">
          <reference field="4294967294" count="1" selected="0">
            <x v="2"/>
          </reference>
        </references>
      </pivotArea>
    </chartFormat>
    <chartFormat chart="29" format="35" series="1">
      <pivotArea type="data" outline="0" fieldPosition="0">
        <references count="1">
          <reference field="4294967294" count="1" selected="0">
            <x v="2"/>
          </reference>
        </references>
      </pivotArea>
    </chartFormat>
    <chartFormat chart="12" format="34" series="1">
      <pivotArea type="data" outline="0" fieldPosition="0">
        <references count="1">
          <reference field="4294967294" count="1" selected="0">
            <x v="1"/>
          </reference>
        </references>
      </pivotArea>
    </chartFormat>
    <chartFormat chart="29" format="40" series="1">
      <pivotArea type="data" outline="0" fieldPosition="0">
        <references count="1">
          <reference field="4294967294" count="1" selected="0">
            <x v="1"/>
          </reference>
        </references>
      </pivotArea>
    </chartFormat>
    <chartFormat chart="12" format="35" series="1">
      <pivotArea type="data" outline="0" fieldPosition="0">
        <references count="1">
          <reference field="4294967294" count="1" selected="0">
            <x v="0"/>
          </reference>
        </references>
      </pivotArea>
    </chartFormat>
    <chartFormat chart="29" format="41" series="1">
      <pivotArea type="data" outline="0" fieldPosition="0">
        <references count="1">
          <reference field="4294967294" count="1" selected="0">
            <x v="0"/>
          </reference>
        </references>
      </pivotArea>
    </chartFormat>
    <chartFormat chart="39" format="45" series="1">
      <pivotArea type="data" outline="0" fieldPosition="0">
        <references count="1">
          <reference field="4294967294" count="1" selected="0">
            <x v="0"/>
          </reference>
        </references>
      </pivotArea>
    </chartFormat>
    <chartFormat chart="39" format="46" series="1">
      <pivotArea type="data" outline="0" fieldPosition="0">
        <references count="1">
          <reference field="4294967294" count="1" selected="0">
            <x v="1"/>
          </reference>
        </references>
      </pivotArea>
    </chartFormat>
    <chartFormat chart="39" format="47" series="1">
      <pivotArea type="data" outline="0" fieldPosition="0">
        <references count="1">
          <reference field="4294967294" count="1" selected="0">
            <x v="2"/>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00000000-0007-0000-0400-000002000000}" name="Age&amp;Disab" cacheId="0" applyNumberFormats="0" applyBorderFormats="0" applyFontFormats="0" applyPatternFormats="0" applyAlignmentFormats="0" applyWidthHeightFormats="1" dataCaption="Values" updatedVersion="8" minRefreshableVersion="3" useAutoFormatting="1" itemPrintTitles="1" createdVersion="5" indent="0" outline="1" outlineData="1" multipleFieldFilters="0" chartFormat="22">
  <location ref="A3:C4" firstHeaderRow="0" firstDataRow="1" firstDataCol="0"/>
  <pivotFields count="42">
    <pivotField multipleItemSelectionAllowed="1" showAll="0" defaultSubtotal="0">
      <items count="46">
        <item x="21"/>
        <item h="1" m="1" x="44"/>
        <item h="1" x="0"/>
        <item h="1" m="1" x="23"/>
        <item h="1" x="1"/>
        <item h="1" m="1" x="24"/>
        <item h="1" x="2"/>
        <item h="1" m="1" x="25"/>
        <item h="1" x="3"/>
        <item h="1" m="1" x="26"/>
        <item h="1" x="4"/>
        <item h="1" m="1" x="27"/>
        <item h="1" x="5"/>
        <item h="1" m="1" x="28"/>
        <item h="1" x="6"/>
        <item h="1" m="1" x="29"/>
        <item h="1" x="7"/>
        <item h="1" m="1" x="30"/>
        <item h="1" x="8"/>
        <item h="1" m="1" x="31"/>
        <item h="1" x="9"/>
        <item h="1" m="1" x="32"/>
        <item h="1" x="10"/>
        <item h="1" m="1" x="33"/>
        <item h="1" x="11"/>
        <item h="1" m="1" x="34"/>
        <item h="1" m="1" x="35"/>
        <item h="1" x="12"/>
        <item h="1" x="13"/>
        <item h="1" m="1" x="36"/>
        <item h="1" x="14"/>
        <item h="1" m="1" x="37"/>
        <item h="1" x="15"/>
        <item h="1" m="1" x="38"/>
        <item h="1" x="16"/>
        <item h="1" m="1" x="39"/>
        <item h="1" x="17"/>
        <item h="1" m="1" x="40"/>
        <item h="1" m="1" x="45"/>
        <item h="1" x="18"/>
        <item h="1" m="1" x="41"/>
        <item h="1" x="19"/>
        <item h="1" m="1" x="42"/>
        <item h="1" x="20"/>
        <item h="1" m="1" x="43"/>
        <item h="1" x="22"/>
      </items>
    </pivotField>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defaultSubtotal="0"/>
    <pivotField numFmtId="3" showAll="0" defaultSubtotal="0"/>
    <pivotField numFmtId="165" showAll="0" defaultSubtotal="0"/>
    <pivotField numFmtId="3" showAll="0" defaultSubtotal="0"/>
    <pivotField numFmtId="3" showAll="0" defaultSubtotal="0"/>
    <pivotField numFmtId="165" showAll="0" defaultSubtotal="0"/>
    <pivotField numFmtId="3" showAll="0"/>
    <pivotField numFmtId="3" showAll="0"/>
    <pivotField showAll="0"/>
    <pivotField numFmtId="3" showAll="0"/>
    <pivotField numFmtId="3" showAll="0"/>
    <pivotField showAll="0"/>
    <pivotField numFmtId="3" showAll="0"/>
    <pivotField numFmtId="3" showAll="0"/>
    <pivotField dataField="1" showAll="0"/>
    <pivotField numFmtId="3" showAll="0"/>
    <pivotField numFmtId="3" showAll="0"/>
    <pivotField dataField="1" showAll="0"/>
    <pivotField numFmtId="3" showAll="0"/>
    <pivotField numFmtId="3" showAll="0"/>
    <pivotField dataField="1" showAll="0"/>
    <pivotField showAll="0" defaultSubtotal="0"/>
    <pivotField showAll="0" defaultSubtotal="0"/>
    <pivotField showAll="0" defaultSubtotal="0"/>
    <pivotField numFmtId="166" showAll="0" defaultSubtotal="0"/>
    <pivotField numFmtId="165" showAll="0" defaultSubtotal="0"/>
    <pivotField numFmtId="166" showAll="0" defaultSubtotal="0"/>
    <pivotField numFmtId="165" showAll="0" defaultSubtotal="0"/>
    <pivotField numFmtId="3" showAll="0" defaultSubtotal="0"/>
  </pivotFields>
  <rowItems count="1">
    <i/>
  </rowItems>
  <colFields count="1">
    <field x="-2"/>
  </colFields>
  <colItems count="3">
    <i>
      <x/>
    </i>
    <i i="1">
      <x v="1"/>
    </i>
    <i i="2">
      <x v="2"/>
    </i>
  </colItems>
  <dataFields count="3">
    <dataField name="Health Care Card holders %" fld="27" baseField="0" baseItem="1"/>
    <dataField name="Seniors Health Card holders %" fld="33" baseField="0" baseItem="1"/>
    <dataField name="Pensioner Concession Card holders %" fld="30" baseField="0" baseItem="1"/>
  </dataFields>
  <formats count="1">
    <format dxfId="89">
      <pivotArea outline="0" collapsedLevelsAreSubtotals="1" fieldPosition="0"/>
    </format>
  </formats>
  <chartFormats count="9">
    <chartFormat chart="0" format="2" series="1">
      <pivotArea type="data" outline="0" fieldPosition="0">
        <references count="1">
          <reference field="4294967294" count="1" selected="0">
            <x v="0"/>
          </reference>
        </references>
      </pivotArea>
    </chartFormat>
    <chartFormat chart="3" format="7" series="1">
      <pivotArea type="data" outline="0" fieldPosition="0">
        <references count="1">
          <reference field="4294967294" count="1" selected="0">
            <x v="0"/>
          </reference>
        </references>
      </pivotArea>
    </chartFormat>
    <chartFormat chart="0" format="3" series="1">
      <pivotArea type="data" outline="0" fieldPosition="0">
        <references count="1">
          <reference field="4294967294" count="1" selected="0">
            <x v="2"/>
          </reference>
        </references>
      </pivotArea>
    </chartFormat>
    <chartFormat chart="3" format="8" series="1">
      <pivotArea type="data" outline="0" fieldPosition="0">
        <references count="1">
          <reference field="4294967294" count="1" selected="0">
            <x v="2"/>
          </reference>
        </references>
      </pivotArea>
    </chartFormat>
    <chartFormat chart="0" format="5" series="1">
      <pivotArea type="data" outline="0" fieldPosition="0">
        <references count="1">
          <reference field="4294967294" count="1" selected="0">
            <x v="1"/>
          </reference>
        </references>
      </pivotArea>
    </chartFormat>
    <chartFormat chart="3" format="10" series="1">
      <pivotArea type="data" outline="0" fieldPosition="0">
        <references count="1">
          <reference field="4294967294" count="1" selected="0">
            <x v="1"/>
          </reference>
        </references>
      </pivotArea>
    </chartFormat>
    <chartFormat chart="21" format="16" series="1">
      <pivotArea type="data" outline="0" fieldPosition="0">
        <references count="1">
          <reference field="4294967294" count="1" selected="0">
            <x v="0"/>
          </reference>
        </references>
      </pivotArea>
    </chartFormat>
    <chartFormat chart="21" format="17" series="1">
      <pivotArea type="data" outline="0" fieldPosition="0">
        <references count="1">
          <reference field="4294967294" count="1" selected="0">
            <x v="1"/>
          </reference>
        </references>
      </pivotArea>
    </chartFormat>
    <chartFormat chart="21" format="18" series="1">
      <pivotArea type="data" outline="0" fieldPosition="0">
        <references count="1">
          <reference field="4294967294" count="1" selected="0">
            <x v="2"/>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7.xml><?xml version="1.0" encoding="utf-8"?>
<pivotTableDefinition xmlns="http://schemas.openxmlformats.org/spreadsheetml/2006/main" xmlns:mc="http://schemas.openxmlformats.org/markup-compatibility/2006" xmlns:xr="http://schemas.microsoft.com/office/spreadsheetml/2014/revision" mc:Ignorable="xr" xr:uid="{00000000-0007-0000-0100-000000000000}" name="Age&amp;Disab" cacheId="0" dataOnRows="1" applyNumberFormats="0" applyBorderFormats="0" applyFontFormats="0" applyPatternFormats="0" applyAlignmentFormats="0" applyWidthHeightFormats="1" dataCaption="Values" updatedVersion="8" minRefreshableVersion="3" useAutoFormatting="1" itemPrintTitles="1" createdVersion="5" indent="0" outline="1" outlineData="1" multipleFieldFilters="0" chartFormat="17">
  <location ref="A3:B7" firstHeaderRow="1" firstDataRow="1" firstDataCol="1"/>
  <pivotFields count="42">
    <pivotField showAll="0" defaultSubtotal="0">
      <items count="46">
        <item x="21"/>
        <item h="1" m="1" x="44"/>
        <item h="1" x="0"/>
        <item h="1" m="1" x="23"/>
        <item h="1" x="1"/>
        <item h="1" m="1" x="24"/>
        <item h="1" x="2"/>
        <item h="1" m="1" x="25"/>
        <item h="1" x="3"/>
        <item h="1" m="1" x="26"/>
        <item h="1" x="4"/>
        <item h="1" m="1" x="27"/>
        <item h="1" x="5"/>
        <item h="1" m="1" x="28"/>
        <item h="1" x="6"/>
        <item h="1" m="1" x="29"/>
        <item h="1" x="7"/>
        <item h="1" m="1" x="30"/>
        <item h="1" x="8"/>
        <item h="1" m="1" x="31"/>
        <item h="1" x="9"/>
        <item h="1" m="1" x="32"/>
        <item h="1" x="10"/>
        <item h="1" m="1" x="33"/>
        <item h="1" x="11"/>
        <item h="1" m="1" x="34"/>
        <item h="1" m="1" x="35"/>
        <item h="1" x="12"/>
        <item h="1" x="13"/>
        <item h="1" m="1" x="36"/>
        <item h="1" x="14"/>
        <item h="1" m="1" x="37"/>
        <item h="1" x="15"/>
        <item h="1" m="1" x="38"/>
        <item h="1" x="16"/>
        <item h="1" m="1" x="39"/>
        <item h="1" x="17"/>
        <item h="1" m="1" x="40"/>
        <item h="1" m="1" x="45"/>
        <item h="1" x="18"/>
        <item h="1" m="1" x="41"/>
        <item h="1" x="19"/>
        <item h="1" m="1" x="42"/>
        <item h="1" x="20"/>
        <item h="1" m="1" x="43"/>
        <item h="1" x="22"/>
      </items>
    </pivotField>
    <pivotField numFmtId="3" showAll="0"/>
    <pivotField numFmtId="3" showAll="0"/>
    <pivotField dataField="1"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defaultSubtotal="0"/>
    <pivotField numFmtId="3" showAll="0" defaultSubtotal="0"/>
    <pivotField numFmtId="165" showAll="0" defaultSubtotal="0"/>
    <pivotField numFmtId="3" showAll="0" defaultSubtotal="0"/>
    <pivotField numFmtId="3" showAll="0" defaultSubtotal="0"/>
    <pivotField numFmtId="165" showAll="0" defaultSubtotal="0"/>
    <pivotField numFmtId="3" showAll="0"/>
    <pivotField numFmtId="3" showAll="0"/>
    <pivotField showAll="0"/>
    <pivotField numFmtId="3" showAll="0"/>
    <pivotField numFmtId="3" showAll="0"/>
    <pivotField showAll="0"/>
    <pivotField numFmtId="3" showAll="0"/>
    <pivotField numFmtId="3" showAll="0"/>
    <pivotField dataField="1" showAll="0"/>
    <pivotField numFmtId="3" showAll="0"/>
    <pivotField numFmtId="3" showAll="0"/>
    <pivotField dataField="1" showAll="0"/>
    <pivotField numFmtId="3" showAll="0"/>
    <pivotField numFmtId="3" showAll="0"/>
    <pivotField dataField="1" showAll="0"/>
    <pivotField showAll="0" defaultSubtotal="0"/>
    <pivotField showAll="0" defaultSubtotal="0"/>
    <pivotField showAll="0" defaultSubtotal="0"/>
    <pivotField numFmtId="166" showAll="0" defaultSubtotal="0"/>
    <pivotField numFmtId="165" showAll="0" defaultSubtotal="0"/>
    <pivotField numFmtId="166" showAll="0" defaultSubtotal="0"/>
    <pivotField numFmtId="165" showAll="0" defaultSubtotal="0"/>
    <pivotField numFmtId="3" showAll="0" defaultSubtotal="0"/>
  </pivotFields>
  <rowFields count="1">
    <field x="-2"/>
  </rowFields>
  <rowItems count="4">
    <i>
      <x/>
    </i>
    <i i="1">
      <x v="1"/>
    </i>
    <i i="2">
      <x v="2"/>
    </i>
    <i i="3">
      <x v="3"/>
    </i>
  </rowItems>
  <colItems count="1">
    <i/>
  </colItems>
  <dataFields count="4">
    <dataField name="Sum of % Seniors Health Card holders2" fld="33" baseField="0" baseItem="0"/>
    <dataField name="Sum of % age pensioners" fld="3" baseField="0" baseItem="0"/>
    <dataField name="Sum of % Health Care Card holders" fld="27" baseField="0" baseItem="0"/>
    <dataField name="Sum of % Pensioner Concession Card holders" fld="30" baseField="0" baseItem="0"/>
  </dataFields>
  <formats count="1">
    <format dxfId="88">
      <pivotArea outline="0" collapsedLevelsAreSubtotals="1" fieldPosition="0"/>
    </format>
  </formats>
  <chartFormats count="3">
    <chartFormat chart="2" format="11" series="1">
      <pivotArea type="data" outline="0" fieldPosition="0">
        <references count="1">
          <reference field="4294967294" count="1" selected="0">
            <x v="0"/>
          </reference>
        </references>
      </pivotArea>
    </chartFormat>
    <chartFormat chart="13" format="19" series="1">
      <pivotArea type="data" outline="0" fieldPosition="0">
        <references count="1">
          <reference field="4294967294" count="1" selected="0">
            <x v="0"/>
          </reference>
        </references>
      </pivotArea>
    </chartFormat>
    <chartFormat chart="16" format="20"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8.xml><?xml version="1.0" encoding="utf-8"?>
<pivotTableDefinition xmlns="http://schemas.openxmlformats.org/spreadsheetml/2006/main" xmlns:mc="http://schemas.openxmlformats.org/markup-compatibility/2006" xmlns:xr="http://schemas.microsoft.com/office/spreadsheetml/2014/revision" mc:Ignorable="xr" xr:uid="{00000000-0007-0000-0600-000003000000}" name="PivotTable2" cacheId="1" dataOnRows="1" applyNumberFormats="0" applyBorderFormats="0" applyFontFormats="0" applyPatternFormats="0" applyAlignmentFormats="0" applyWidthHeightFormats="1" dataCaption="Values" updatedVersion="8" minRefreshableVersion="3" useAutoFormatting="1" itemPrintTitles="1" createdVersion="5" indent="0" outline="1" outlineData="1" multipleFieldFilters="0" chartFormat="28">
  <location ref="A3:B14" firstHeaderRow="1" firstDataRow="1" firstDataCol="1"/>
  <pivotFields count="41">
    <pivotField axis="axisRow" showAll="0" defaultSubtotal="0">
      <items count="2">
        <item x="0"/>
        <item x="1"/>
      </items>
    </pivotField>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defaultSubtotal="0"/>
    <pivotField dataField="1" numFmtId="165" showAll="0" defaultSubtotal="0"/>
    <pivotField dataField="1" numFmtId="165" showAll="0" defaultSubtotal="0"/>
    <pivotField dataField="1" numFmtId="165" showAll="0" defaultSubtotal="0"/>
  </pivotFields>
  <rowFields count="2">
    <field x="0"/>
    <field x="-2"/>
  </rowFields>
  <rowItems count="11">
    <i>
      <x/>
    </i>
    <i r="1">
      <x/>
    </i>
    <i r="1" i="1">
      <x v="1"/>
    </i>
    <i r="1" i="2">
      <x v="2"/>
    </i>
    <i>
      <x v="1"/>
    </i>
    <i r="1">
      <x/>
    </i>
    <i r="1" i="1">
      <x v="1"/>
    </i>
    <i r="1" i="2">
      <x v="2"/>
    </i>
    <i t="grand">
      <x/>
    </i>
    <i t="grand" i="1">
      <x/>
    </i>
    <i t="grand" i="2">
      <x/>
    </i>
  </rowItems>
  <colItems count="1">
    <i/>
  </colItems>
  <dataFields count="3">
    <dataField name="Health Care Card Holders %" fld="38" baseField="1" baseItem="820650280"/>
    <dataField name="Senior Health Card holders %" fld="40" baseField="1" baseItem="820650280"/>
    <dataField name="Pensioner Concession Card holders %" fld="39" baseField="0" baseItem="0"/>
  </dataFields>
  <formats count="4">
    <format dxfId="87">
      <pivotArea collapsedLevelsAreSubtotals="1" fieldPosition="0">
        <references count="2">
          <reference field="4294967294" count="1">
            <x v="2"/>
          </reference>
          <reference field="0" count="1" selected="0">
            <x v="0"/>
          </reference>
        </references>
      </pivotArea>
    </format>
    <format dxfId="86">
      <pivotArea collapsedLevelsAreSubtotals="1" fieldPosition="0">
        <references count="1">
          <reference field="0" count="1">
            <x v="1"/>
          </reference>
        </references>
      </pivotArea>
    </format>
    <format dxfId="85">
      <pivotArea collapsedLevelsAreSubtotals="1" fieldPosition="0">
        <references count="2">
          <reference field="4294967294" count="1">
            <x v="2"/>
          </reference>
          <reference field="0" count="1" selected="0">
            <x v="1"/>
          </reference>
        </references>
      </pivotArea>
    </format>
    <format dxfId="84">
      <pivotArea field="0" grandRow="1" outline="0" collapsedLevelsAreSubtotals="1" axis="axisRow" fieldPosition="0">
        <references count="1">
          <reference field="4294967294" count="1" selected="0">
            <x v="2"/>
          </reference>
        </references>
      </pivotArea>
    </format>
  </formats>
  <chartFormats count="13">
    <chartFormat chart="25" format="29">
      <pivotArea type="data" outline="0" fieldPosition="0">
        <references count="2">
          <reference field="4294967294" count="1" selected="0">
            <x v="2"/>
          </reference>
          <reference field="0" count="1" selected="0">
            <x v="0"/>
          </reference>
        </references>
      </pivotArea>
    </chartFormat>
    <chartFormat chart="25" format="31">
      <pivotArea type="data" outline="0" fieldPosition="0">
        <references count="2">
          <reference field="4294967294" count="1" selected="0">
            <x v="2"/>
          </reference>
          <reference field="0" count="1" selected="0">
            <x v="1"/>
          </reference>
        </references>
      </pivotArea>
    </chartFormat>
    <chartFormat chart="25" format="32" series="1">
      <pivotArea type="data" outline="0" fieldPosition="0">
        <references count="1">
          <reference field="4294967294" count="1" selected="0">
            <x v="2"/>
          </reference>
        </references>
      </pivotArea>
    </chartFormat>
    <chartFormat chart="20" format="26" series="1">
      <pivotArea type="data" outline="0" fieldPosition="0">
        <references count="1">
          <reference field="4294967294" count="1" selected="0">
            <x v="2"/>
          </reference>
        </references>
      </pivotArea>
    </chartFormat>
    <chartFormat chart="20" format="27" series="1">
      <pivotArea type="data" outline="0" fieldPosition="0">
        <references count="1">
          <reference field="4294967294" count="1" selected="0">
            <x v="0"/>
          </reference>
        </references>
      </pivotArea>
    </chartFormat>
    <chartFormat chart="25" format="33" series="1">
      <pivotArea type="data" outline="0" fieldPosition="0">
        <references count="1">
          <reference field="4294967294" count="1" selected="0">
            <x v="0"/>
          </reference>
        </references>
      </pivotArea>
    </chartFormat>
    <chartFormat chart="25" format="34">
      <pivotArea type="data" outline="0" fieldPosition="0">
        <references count="2">
          <reference field="4294967294" count="1" selected="0">
            <x v="1"/>
          </reference>
          <reference field="0" count="1" selected="0">
            <x v="0"/>
          </reference>
        </references>
      </pivotArea>
    </chartFormat>
    <chartFormat chart="25" format="35">
      <pivotArea type="data" outline="0" fieldPosition="0">
        <references count="2">
          <reference field="4294967294" count="1" selected="0">
            <x v="1"/>
          </reference>
          <reference field="0" count="1" selected="0">
            <x v="1"/>
          </reference>
        </references>
      </pivotArea>
    </chartFormat>
    <chartFormat chart="27" format="41" series="1">
      <pivotArea type="data" outline="0" fieldPosition="0">
        <references count="1">
          <reference field="4294967294" count="1" selected="0">
            <x v="0"/>
          </reference>
        </references>
      </pivotArea>
    </chartFormat>
    <chartFormat chart="27" format="42">
      <pivotArea type="data" outline="0" fieldPosition="0">
        <references count="2">
          <reference field="4294967294" count="1" selected="0">
            <x v="1"/>
          </reference>
          <reference field="0" count="1" selected="0">
            <x v="0"/>
          </reference>
        </references>
      </pivotArea>
    </chartFormat>
    <chartFormat chart="27" format="43">
      <pivotArea type="data" outline="0" fieldPosition="0">
        <references count="2">
          <reference field="4294967294" count="1" selected="0">
            <x v="2"/>
          </reference>
          <reference field="0" count="1" selected="0">
            <x v="0"/>
          </reference>
        </references>
      </pivotArea>
    </chartFormat>
    <chartFormat chart="27" format="44">
      <pivotArea type="data" outline="0" fieldPosition="0">
        <references count="2">
          <reference field="4294967294" count="1" selected="0">
            <x v="1"/>
          </reference>
          <reference field="0" count="1" selected="0">
            <x v="1"/>
          </reference>
        </references>
      </pivotArea>
    </chartFormat>
    <chartFormat chart="27" format="45">
      <pivotArea type="data" outline="0" fieldPosition="0">
        <references count="2">
          <reference field="4294967294" count="1" selected="0">
            <x v="2"/>
          </reference>
          <reference field="0" count="1" selected="0">
            <x v="1"/>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9.xml><?xml version="1.0" encoding="utf-8"?>
<pivotTableDefinition xmlns="http://schemas.openxmlformats.org/spreadsheetml/2006/main" xmlns:mc="http://schemas.openxmlformats.org/markup-compatibility/2006" xmlns:xr="http://schemas.microsoft.com/office/spreadsheetml/2014/revision" mc:Ignorable="xr" xr:uid="{00000000-0007-0000-0700-000004000000}" name="PivotTable2" cacheId="1" dataOnRows="1" applyNumberFormats="0" applyBorderFormats="0" applyFontFormats="0" applyPatternFormats="0" applyAlignmentFormats="0" applyWidthHeightFormats="1" dataCaption="Values" updatedVersion="8" minRefreshableVersion="3" useAutoFormatting="1" itemPrintTitles="1" createdVersion="5" indent="0" outline="1" outlineData="1" multipleFieldFilters="0" chartFormat="20">
  <location ref="A3:B17" firstHeaderRow="1" firstDataRow="1" firstDataCol="1"/>
  <pivotFields count="41">
    <pivotField axis="axisRow" showAll="0" defaultSubtotal="0">
      <items count="2">
        <item x="0"/>
        <item x="1"/>
      </items>
    </pivotField>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dataField="1" showAll="0"/>
    <pivotField numFmtId="3" showAll="0"/>
    <pivotField numFmtId="3" showAll="0"/>
    <pivotField dataField="1" showAll="0"/>
    <pivotField numFmtId="3" showAll="0"/>
    <pivotField numFmtId="3" showAll="0"/>
    <pivotField dataField="1" showAll="0"/>
    <pivotField numFmtId="3" showAll="0"/>
    <pivotField numFmtId="3" showAll="0"/>
    <pivotField dataField="1"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defaultSubtotal="0"/>
    <pivotField numFmtId="165" showAll="0" defaultSubtotal="0"/>
    <pivotField numFmtId="165" showAll="0" defaultSubtotal="0"/>
    <pivotField numFmtId="165" showAll="0" defaultSubtotal="0"/>
  </pivotFields>
  <rowFields count="2">
    <field x="0"/>
    <field x="-2"/>
  </rowFields>
  <rowItems count="14">
    <i>
      <x/>
    </i>
    <i r="1">
      <x/>
    </i>
    <i r="1" i="1">
      <x v="1"/>
    </i>
    <i r="1" i="2">
      <x v="2"/>
    </i>
    <i r="1" i="3">
      <x v="3"/>
    </i>
    <i>
      <x v="1"/>
    </i>
    <i r="1">
      <x/>
    </i>
    <i r="1" i="1">
      <x v="1"/>
    </i>
    <i r="1" i="2">
      <x v="2"/>
    </i>
    <i r="1" i="3">
      <x v="3"/>
    </i>
    <i t="grand">
      <x/>
    </i>
    <i t="grand" i="1">
      <x/>
    </i>
    <i t="grand" i="2">
      <x/>
    </i>
    <i t="grand" i="3">
      <x/>
    </i>
  </rowItems>
  <colItems count="1">
    <i/>
  </colItems>
  <dataFields count="4">
    <dataField name="Unemployment benefit (all) %" fld="12" baseField="0" baseItem="0"/>
    <dataField name="Unemployment benefit short-term %" fld="15" baseField="0" baseItem="0"/>
    <dataField name="Unemployment benefit long-term %" fld="18" baseField="0" baseItem="0"/>
    <dataField name="Young people receiving an unemployment benefit %" fld="21" baseField="0" baseItem="0"/>
  </dataFields>
  <formats count="7">
    <format dxfId="83">
      <pivotArea collapsedLevelsAreSubtotals="1" fieldPosition="0">
        <references count="2">
          <reference field="4294967294" count="3">
            <x v="0"/>
            <x v="1"/>
            <x v="2"/>
          </reference>
          <reference field="0" count="1" selected="0">
            <x v="0"/>
          </reference>
        </references>
      </pivotArea>
    </format>
    <format dxfId="82">
      <pivotArea collapsedLevelsAreSubtotals="1" fieldPosition="0">
        <references count="1">
          <reference field="0" count="1">
            <x v="1"/>
          </reference>
        </references>
      </pivotArea>
    </format>
    <format dxfId="81">
      <pivotArea collapsedLevelsAreSubtotals="1" fieldPosition="0">
        <references count="2">
          <reference field="4294967294" count="3">
            <x v="0"/>
            <x v="1"/>
            <x v="2"/>
          </reference>
          <reference field="0" count="1" selected="0">
            <x v="1"/>
          </reference>
        </references>
      </pivotArea>
    </format>
    <format dxfId="80">
      <pivotArea field="0" grandRow="1" outline="0" collapsedLevelsAreSubtotals="1" axis="axisRow" fieldPosition="0">
        <references count="1">
          <reference field="4294967294" count="3" selected="0">
            <x v="0"/>
            <x v="1"/>
            <x v="2"/>
          </reference>
        </references>
      </pivotArea>
    </format>
    <format dxfId="79">
      <pivotArea collapsedLevelsAreSubtotals="1" fieldPosition="0">
        <references count="2">
          <reference field="4294967294" count="1">
            <x v="3"/>
          </reference>
          <reference field="0" count="1" selected="0">
            <x v="0"/>
          </reference>
        </references>
      </pivotArea>
    </format>
    <format dxfId="78">
      <pivotArea collapsedLevelsAreSubtotals="1" fieldPosition="0">
        <references count="2">
          <reference field="4294967294" count="1">
            <x v="3"/>
          </reference>
          <reference field="0" count="1" selected="0">
            <x v="1"/>
          </reference>
        </references>
      </pivotArea>
    </format>
    <format dxfId="77">
      <pivotArea field="0" grandRow="1" outline="0" collapsedLevelsAreSubtotals="1" axis="axisRow" fieldPosition="0">
        <references count="1">
          <reference field="4294967294" count="1" selected="0">
            <x v="3"/>
          </reference>
        </references>
      </pivotArea>
    </format>
  </formats>
  <chartFormats count="2">
    <chartFormat chart="8" format="16" series="1">
      <pivotArea type="data" outline="0" fieldPosition="0">
        <references count="1">
          <reference field="4294967294" count="1" selected="0">
            <x v="0"/>
          </reference>
        </references>
      </pivotArea>
    </chartFormat>
    <chartFormat chart="8" format="17" series="1">
      <pivotArea type="data" outline="0" fieldPosition="0">
        <references count="1">
          <reference field="4294967294" count="1" selected="0">
            <x v="1"/>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0.xml><?xml version="1.0" encoding="utf-8"?>
<pivotTableDefinition xmlns="http://schemas.openxmlformats.org/spreadsheetml/2006/main" xmlns:mc="http://schemas.openxmlformats.org/markup-compatibility/2006" xmlns:xr="http://schemas.microsoft.com/office/spreadsheetml/2014/revision" mc:Ignorable="xr" xr:uid="{00000000-0007-0000-0800-000005000000}" name="PivotTable2" cacheId="1" dataOnRows="1" applyNumberFormats="0" applyBorderFormats="0" applyFontFormats="0" applyPatternFormats="0" applyAlignmentFormats="0" applyWidthHeightFormats="1" dataCaption="Values" updatedVersion="8" minRefreshableVersion="3" useAutoFormatting="1" itemPrintTitles="1" createdVersion="5" indent="0" outline="1" outlineData="1" multipleFieldFilters="0" chartFormat="19">
  <location ref="A3:B14" firstHeaderRow="1" firstDataRow="1" firstDataCol="1"/>
  <pivotFields count="41">
    <pivotField axis="axisRow" showAll="0" defaultSubtotal="0">
      <items count="2">
        <item x="0"/>
        <item x="1"/>
      </items>
    </pivotField>
    <pivotField numFmtId="3" showAll="0"/>
    <pivotField numFmtId="3" showAll="0"/>
    <pivotField showAll="0"/>
    <pivotField numFmtId="3" showAll="0"/>
    <pivotField numFmtId="3" showAll="0"/>
    <pivotField showAll="0"/>
    <pivotField numFmtId="3" showAll="0"/>
    <pivotField numFmtId="3" showAll="0"/>
    <pivotField dataField="1"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dataField="1" showAll="0"/>
    <pivotField numFmtId="3" showAll="0"/>
    <pivotField numFmtId="3" showAll="0"/>
    <pivotField dataField="1"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defaultSubtotal="0"/>
    <pivotField numFmtId="165" showAll="0" defaultSubtotal="0"/>
    <pivotField numFmtId="165" showAll="0" defaultSubtotal="0"/>
    <pivotField numFmtId="165" showAll="0" defaultSubtotal="0"/>
  </pivotFields>
  <rowFields count="2">
    <field x="0"/>
    <field x="-2"/>
  </rowFields>
  <rowItems count="11">
    <i>
      <x/>
    </i>
    <i r="1">
      <x/>
    </i>
    <i r="1" i="1">
      <x v="1"/>
    </i>
    <i r="1" i="2">
      <x v="2"/>
    </i>
    <i>
      <x v="1"/>
    </i>
    <i r="1">
      <x/>
    </i>
    <i r="1" i="1">
      <x v="1"/>
    </i>
    <i r="1" i="2">
      <x v="2"/>
    </i>
    <i t="grand">
      <x/>
    </i>
    <i t="grand" i="1">
      <x/>
    </i>
    <i t="grand" i="2">
      <x/>
    </i>
  </rowItems>
  <colItems count="1">
    <i/>
  </colItems>
  <dataFields count="3">
    <dataField name="low income, welfare-dependent families (with children) %" fld="24" baseField="0" baseItem="0"/>
    <dataField name="children in low income, welfare-dependent families %" fld="27" baseField="0" baseItem="0"/>
    <dataField name="female sole parent pensioners %" fld="9" baseField="0" baseItem="0"/>
  </dataFields>
  <formats count="4">
    <format dxfId="76">
      <pivotArea collapsedLevelsAreSubtotals="1" fieldPosition="0">
        <references count="2">
          <reference field="4294967294" count="3">
            <x v="0"/>
            <x v="1"/>
            <x v="2"/>
          </reference>
          <reference field="0" count="1" selected="0">
            <x v="0"/>
          </reference>
        </references>
      </pivotArea>
    </format>
    <format dxfId="75">
      <pivotArea collapsedLevelsAreSubtotals="1" fieldPosition="0">
        <references count="1">
          <reference field="0" count="1">
            <x v="1"/>
          </reference>
        </references>
      </pivotArea>
    </format>
    <format dxfId="74">
      <pivotArea collapsedLevelsAreSubtotals="1" fieldPosition="0">
        <references count="2">
          <reference field="4294967294" count="3">
            <x v="0"/>
            <x v="1"/>
            <x v="2"/>
          </reference>
          <reference field="0" count="1" selected="0">
            <x v="1"/>
          </reference>
        </references>
      </pivotArea>
    </format>
    <format dxfId="73">
      <pivotArea field="0" grandRow="1" outline="0" collapsedLevelsAreSubtotals="1" axis="axisRow" fieldPosition="0">
        <references count="1">
          <reference field="4294967294" count="3" selected="0">
            <x v="0"/>
            <x v="1"/>
            <x v="2"/>
          </reference>
        </references>
      </pivotArea>
    </format>
  </formats>
  <chartFormats count="1">
    <chartFormat chart="11" format="15"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1.xml><?xml version="1.0" encoding="utf-8"?>
<pivotTableDefinition xmlns="http://schemas.openxmlformats.org/spreadsheetml/2006/main" xmlns:mc="http://schemas.openxmlformats.org/markup-compatibility/2006" xmlns:xr="http://schemas.microsoft.com/office/spreadsheetml/2014/revision" mc:Ignorable="xr" xr:uid="{00000000-0007-0000-0900-000006000000}" name="PivotTable2" cacheId="1" dataOnRows="1" applyNumberFormats="0" applyBorderFormats="0" applyFontFormats="0" applyPatternFormats="0" applyAlignmentFormats="0" applyWidthHeightFormats="1" dataCaption="Values" updatedVersion="8" minRefreshableVersion="3" useAutoFormatting="1" itemPrintTitles="1" createdVersion="5" indent="0" outline="1" outlineData="1" multipleFieldFilters="0" chartFormat="17">
  <location ref="A3:B14" firstHeaderRow="1" firstDataRow="1" firstDataCol="1"/>
  <pivotFields count="41">
    <pivotField axis="axisRow" showAll="0" defaultSubtotal="0">
      <items count="2">
        <item x="0"/>
        <item x="1"/>
      </items>
    </pivotField>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dataField="1" showAll="0"/>
    <pivotField numFmtId="3" showAll="0"/>
    <pivotField numFmtId="3" showAll="0"/>
    <pivotField dataField="1" showAll="0"/>
    <pivotField numFmtId="3" showAll="0"/>
    <pivotField numFmtId="3" showAll="0"/>
    <pivotField dataField="1" showAll="0"/>
    <pivotField numFmtId="3" showAll="0" defaultSubtotal="0"/>
    <pivotField numFmtId="165" showAll="0" defaultSubtotal="0"/>
    <pivotField numFmtId="165" showAll="0" defaultSubtotal="0"/>
    <pivotField numFmtId="165" showAll="0" defaultSubtotal="0"/>
  </pivotFields>
  <rowFields count="2">
    <field x="0"/>
    <field x="-2"/>
  </rowFields>
  <rowItems count="11">
    <i>
      <x/>
    </i>
    <i r="1">
      <x/>
    </i>
    <i r="1" i="1">
      <x v="1"/>
    </i>
    <i r="1" i="2">
      <x v="2"/>
    </i>
    <i>
      <x v="1"/>
    </i>
    <i r="1">
      <x/>
    </i>
    <i r="1" i="1">
      <x v="1"/>
    </i>
    <i r="1" i="2">
      <x v="2"/>
    </i>
    <i t="grand">
      <x/>
    </i>
    <i t="grand" i="1">
      <x/>
    </i>
    <i t="grand" i="2">
      <x/>
    </i>
  </rowItems>
  <colItems count="1">
    <i/>
  </colItems>
  <dataFields count="3">
    <dataField name="Health Care Card holders %" fld="30" baseField="0" baseItem="0"/>
    <dataField name="Seniors Health Card holders %" fld="36" baseField="0" baseItem="0"/>
    <dataField name="Pensioner Concession Card holders %" fld="33" baseField="0" baseItem="0"/>
  </dataFields>
  <formats count="1">
    <format dxfId="72">
      <pivotArea collapsedLevelsAreSubtotals="1" fieldPosition="0">
        <references count="1">
          <reference field="0" count="1">
            <x v="1"/>
          </reference>
        </references>
      </pivotArea>
    </format>
  </formats>
  <chartFormats count="11">
    <chartFormat chart="0" format="10" series="1">
      <pivotArea type="data" outline="0" fieldPosition="0">
        <references count="1">
          <reference field="4294967294" count="1" selected="0">
            <x v="0"/>
          </reference>
        </references>
      </pivotArea>
    </chartFormat>
    <chartFormat chart="2" format="21" series="1">
      <pivotArea type="data" outline="0" fieldPosition="0">
        <references count="1">
          <reference field="4294967294" count="1" selected="0">
            <x v="0"/>
          </reference>
        </references>
      </pivotArea>
    </chartFormat>
    <chartFormat chart="2" format="22">
      <pivotArea type="data" outline="0" fieldPosition="0">
        <references count="2">
          <reference field="4294967294" count="1" selected="0">
            <x v="2"/>
          </reference>
          <reference field="0" count="1" selected="0">
            <x v="0"/>
          </reference>
        </references>
      </pivotArea>
    </chartFormat>
    <chartFormat chart="2" format="23">
      <pivotArea type="data" outline="0" fieldPosition="0">
        <references count="2">
          <reference field="4294967294" count="1" selected="0">
            <x v="1"/>
          </reference>
          <reference field="0" count="1" selected="0">
            <x v="0"/>
          </reference>
        </references>
      </pivotArea>
    </chartFormat>
    <chartFormat chart="2" format="24">
      <pivotArea type="data" outline="0" fieldPosition="0">
        <references count="2">
          <reference field="4294967294" count="1" selected="0">
            <x v="2"/>
          </reference>
          <reference field="0" count="1" selected="0">
            <x v="1"/>
          </reference>
        </references>
      </pivotArea>
    </chartFormat>
    <chartFormat chart="2" format="25">
      <pivotArea type="data" outline="0" fieldPosition="0">
        <references count="2">
          <reference field="4294967294" count="1" selected="0">
            <x v="1"/>
          </reference>
          <reference field="0" count="1" selected="0">
            <x v="1"/>
          </reference>
        </references>
      </pivotArea>
    </chartFormat>
    <chartFormat chart="16" format="31" series="1">
      <pivotArea type="data" outline="0" fieldPosition="0">
        <references count="1">
          <reference field="4294967294" count="1" selected="0">
            <x v="0"/>
          </reference>
        </references>
      </pivotArea>
    </chartFormat>
    <chartFormat chart="16" format="32">
      <pivotArea type="data" outline="0" fieldPosition="0">
        <references count="2">
          <reference field="4294967294" count="1" selected="0">
            <x v="1"/>
          </reference>
          <reference field="0" count="1" selected="0">
            <x v="0"/>
          </reference>
        </references>
      </pivotArea>
    </chartFormat>
    <chartFormat chart="16" format="33">
      <pivotArea type="data" outline="0" fieldPosition="0">
        <references count="2">
          <reference field="4294967294" count="1" selected="0">
            <x v="2"/>
          </reference>
          <reference field="0" count="1" selected="0">
            <x v="0"/>
          </reference>
        </references>
      </pivotArea>
    </chartFormat>
    <chartFormat chart="16" format="34">
      <pivotArea type="data" outline="0" fieldPosition="0">
        <references count="2">
          <reference field="4294967294" count="1" selected="0">
            <x v="1"/>
          </reference>
          <reference field="0" count="1" selected="0">
            <x v="1"/>
          </reference>
        </references>
      </pivotArea>
    </chartFormat>
    <chartFormat chart="16" format="35">
      <pivotArea type="data" outline="0" fieldPosition="0">
        <references count="2">
          <reference field="4294967294" count="1" selected="0">
            <x v="2"/>
          </reference>
          <reference field="0" count="1" selected="0">
            <x v="1"/>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GA" xr10:uid="{00000000-0013-0000-FFFF-FFFF01000000}" sourceName="LGA">
  <pivotTables>
    <pivotTable tabId="3" name="Age&amp;Disab"/>
    <pivotTable tabId="2" name="Age&amp;Disab"/>
    <pivotTable tabId="8" name="familyinc"/>
  </pivotTables>
  <data>
    <tabular pivotCacheId="1" customListSort="0" showMissing="0">
      <items count="46">
        <i x="21" s="1"/>
        <i x="0"/>
        <i x="1"/>
        <i x="2"/>
        <i x="3"/>
        <i x="4"/>
        <i x="5"/>
        <i x="6"/>
        <i x="7"/>
        <i x="8"/>
        <i x="9"/>
        <i x="10"/>
        <i x="11"/>
        <i x="12"/>
        <i x="13"/>
        <i x="14"/>
        <i x="15"/>
        <i x="16"/>
        <i x="17"/>
        <i x="18"/>
        <i x="19"/>
        <i x="20"/>
        <i x="22" nd="1"/>
        <i x="44" nd="1"/>
        <i x="23" nd="1"/>
        <i x="24" nd="1"/>
        <i x="25" nd="1"/>
        <i x="26" nd="1"/>
        <i x="27" nd="1"/>
        <i x="28" nd="1"/>
        <i x="29" nd="1"/>
        <i x="30" nd="1"/>
        <i x="31" nd="1"/>
        <i x="32" nd="1"/>
        <i x="33" nd="1"/>
        <i x="34" nd="1"/>
        <i x="35" nd="1"/>
        <i x="36" nd="1"/>
        <i x="37" nd="1"/>
        <i x="38" nd="1"/>
        <i x="39" nd="1"/>
        <i x="40" nd="1"/>
        <i x="45" nd="1"/>
        <i x="41" nd="1"/>
        <i x="42" nd="1"/>
        <i x="43" nd="1"/>
      </items>
    </tabular>
  </data>
  <extLst>
    <x:ext xmlns:x15="http://schemas.microsoft.com/office/spreadsheetml/2010/11/main" uri="{470722E0-AACD-4C17-9CDC-17EF765DBC7E}">
      <x15:slicerCacheHideItemsWithNoData/>
    </x:ext>
  </extLst>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GA" xr10:uid="{00000000-0014-0000-FFFF-FFFF01000000}" cache="Slicer_LGA" caption="LGA" style="SlicerStyleLight2" rowHeight="241300"/>
</slicer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0000000}" name="Table145" displayName="Table145" ref="A2:AO26" totalsRowShown="0" headerRowDxfId="71" dataDxfId="70" headerRowBorderDxfId="69" headerRowCellStyle="Microsoft Excel found an error in the formula you entered. Do you want to accept the correction proposed below?_x000a__x000a_|_x000a__x000a_• To accept the correction, click Yes._x000a_• To close this message and correct the formula yourself, click No. 10 2" dataCellStyle="Microsoft Excel found an error in the formula you entered. Do you want to accept the correction proposed below?_x000a__x000a_|_x000a__x000a_• To accept the correction, click Yes._x000a_• To close this message and correct the formula yourself, click No. 10 2">
  <autoFilter ref="A2:AO26" xr:uid="{00000000-0009-0000-0100-000004000000}"/>
  <tableColumns count="41">
    <tableColumn id="1" xr3:uid="{00000000-0010-0000-0000-000001000000}" name="LGA" dataDxfId="68"/>
    <tableColumn id="2" xr3:uid="{00000000-0010-0000-0000-000002000000}" name="People receiving an Age Pension" dataDxfId="67" dataCellStyle="Microsoft Excel found an error in the formula you entered. Do you want to accept the correction proposed below?_x000a__x000a_|_x000a__x000a_• To accept the correction, click Yes._x000a_• To close this message and correct the formula yourself, click No. 10 2"/>
    <tableColumn id="3" xr3:uid="{00000000-0010-0000-0000-000003000000}" name="Persons aged 65 years and over" dataDxfId="66" dataCellStyle="Microsoft Excel found an error in the formula you entered. Do you want to accept the correction proposed below?_x000a__x000a_|_x000a__x000a_• To accept the correction, click Yes._x000a_• To close this message and correct the formula yourself, click No. 10 2"/>
    <tableColumn id="4" xr3:uid="{00000000-0010-0000-0000-000004000000}" name="% age pensioners" dataDxfId="65" dataCellStyle="Microsoft Excel found an error in the formula you entered. Do you want to accept the correction proposed below?_x000a__x000a_|_x000a__x000a_• To accept the correction, click Yes._x000a_• To close this message and correct the formula yourself, click No. 10 2"/>
    <tableColumn id="5" xr3:uid="{00000000-0010-0000-0000-000005000000}" name="People receiving a Disability Support Pension" dataDxfId="64" dataCellStyle="Microsoft Excel found an error in the formula you entered. Do you want to accept the correction proposed below?_x000a__x000a_|_x000a__x000a_• To accept the correction, click Yes._x000a_• To close this message and correct the formula yourself, click No. 10 2"/>
    <tableColumn id="6" xr3:uid="{00000000-0010-0000-0000-000006000000}" name="Persons aged 16 to 64 years" dataDxfId="63" dataCellStyle="Microsoft Excel found an error in the formula you entered. Do you want to accept the correction proposed below?_x000a__x000a_|_x000a__x000a_• To accept the correction, click Yes._x000a_• To close this message and correct the formula yourself, click No. 10 2"/>
    <tableColumn id="7" xr3:uid="{00000000-0010-0000-0000-000007000000}" name="% disability support pensioners" dataDxfId="62" dataCellStyle="Microsoft Excel found an error in the formula you entered. Do you want to accept the correction proposed below?_x000a__x000a_|_x000a__x000a_• To accept the correction, click Yes._x000a_• To close this message and correct the formula yourself, click No. 10 2"/>
    <tableColumn id="8" xr3:uid="{00000000-0010-0000-0000-000008000000}" name="Females receiving a Parenting Payment (single)" dataDxfId="61" dataCellStyle="Microsoft Excel found an error in the formula you entered. Do you want to accept the correction proposed below?_x000a__x000a_|_x000a__x000a_• To accept the correction, click Yes._x000a_• To close this message and correct the formula yourself, click No. 10 2"/>
    <tableColumn id="9" xr3:uid="{00000000-0010-0000-0000-000009000000}" name="Females aged 15 to 54 years" dataDxfId="60" dataCellStyle="Microsoft Excel found an error in the formula you entered. Do you want to accept the correction proposed below?_x000a__x000a_|_x000a__x000a_• To accept the correction, click Yes._x000a_• To close this message and correct the formula yourself, click No. 10 2"/>
    <tableColumn id="10" xr3:uid="{00000000-0010-0000-0000-00000A000000}" name="% female sole parent pensioners" dataDxfId="59" dataCellStyle="Microsoft Excel found an error in the formula you entered. Do you want to accept the correction proposed below?_x000a__x000a_|_x000a__x000a_• To accept the correction, click Yes._x000a_• To close this message and correct the formula yourself, click No. 10 2"/>
    <tableColumn id="11" xr3:uid="{00000000-0010-0000-0000-00000B000000}" name="People receiving an unemployment benefit" dataDxfId="58" dataCellStyle="Microsoft Excel found an error in the formula you entered. Do you want to accept the correction proposed below?_x000a__x000a_|_x000a__x000a_• To accept the correction, click Yes._x000a_• To close this message and correct the formula yourself, click No. 10 2"/>
    <tableColumn id="12" xr3:uid="{00000000-0010-0000-0000-00000C000000}" name="Persons aged 16 to 64 years2" dataDxfId="57" dataCellStyle="Microsoft Excel found an error in the formula you entered. Do you want to accept the correction proposed below?_x000a__x000a_|_x000a__x000a_• To accept the correction, click Yes._x000a_• To close this message and correct the formula yourself, click No. 10 2"/>
    <tableColumn id="13" xr3:uid="{00000000-0010-0000-0000-00000D000000}" name="% people receiving an unemployment benefit" dataDxfId="56" dataCellStyle="Microsoft Excel found an error in the formula you entered. Do you want to accept the correction proposed below?_x000a__x000a_|_x000a__x000a_• To accept the correction, click Yes._x000a_• To close this message and correct the formula yourself, click No. 10 2"/>
    <tableColumn id="14" xr3:uid="{00000000-0010-0000-0000-00000E000000}" name="People aged 22 to 64 receiving a JobSeeker Payment" dataDxfId="55" dataCellStyle="Microsoft Excel found an error in the formula you entered. Do you want to accept the correction proposed below?_x000a__x000a_|_x000a__x000a_• To accept the correction, click Yes._x000a_• To close this message and correct the formula yourself, click No. 10 2"/>
    <tableColumn id="15" xr3:uid="{00000000-0010-0000-0000-00000F000000}" name="Persons aged 22 to 64 years" dataDxfId="54" dataCellStyle="Microsoft Excel found an error in the formula you entered. Do you want to accept the correction proposed below?_x000a__x000a_|_x000a__x000a_• To accept the correction, click Yes._x000a_• To close this message and correct the formula yourself, click No. 10 2"/>
    <tableColumn id="16" xr3:uid="{00000000-0010-0000-0000-000010000000}" name="% people receiving a JobSeeker Payment" dataDxfId="53" dataCellStyle="Microsoft Excel found an error in the formula you entered. Do you want to accept the correction proposed below?_x000a__x000a_|_x000a__x000a_• To accept the correction, click Yes._x000a_• To close this message and correct the formula yourself, click No. 10 2"/>
    <tableColumn id="17" xr3:uid="{00000000-0010-0000-0000-000011000000}" name="Young people _x000a_(16 to 21 years) receiving Youth Allowance (other)" dataDxfId="52" dataCellStyle="Microsoft Excel found an error in the formula you entered. Do you want to accept the correction proposed below?_x000a__x000a_|_x000a__x000a_• To accept the correction, click Yes._x000a_• To close this message and correct the formula yourself, click No. 10 2"/>
    <tableColumn id="18" xr3:uid="{00000000-0010-0000-0000-000012000000}" name="Persons aged 16 to 21 years" dataDxfId="51" dataCellStyle="Microsoft Excel found an error in the formula you entered. Do you want to accept the correction proposed below?_x000a__x000a_|_x000a__x000a_• To accept the correction, click Yes._x000a_• To close this message and correct the formula yourself, click No. 10 2"/>
    <tableColumn id="19" xr3:uid="{00000000-0010-0000-0000-000013000000}" name="% young people receiving Youth Allowance (other)" dataDxfId="50" dataCellStyle="Microsoft Excel found an error in the formula you entered. Do you want to accept the correction proposed below?_x000a__x000a_|_x000a__x000a_• To accept the correction, click Yes._x000a_• To close this message and correct the formula yourself, click No. 10 2"/>
    <tableColumn id="26" xr3:uid="{00000000-0010-0000-0000-00001A000000}" name="Low income, welfare-dependent families (with children)" dataDxfId="49" dataCellStyle="Microsoft Excel found an error in the formula you entered. Do you want to accept the correction proposed below?_x000a__x000a_|_x000a__x000a_• To accept the correction, click Yes._x000a_• To close this message and correct the formula yourself, click No. 10 2"/>
    <tableColumn id="27" xr3:uid="{00000000-0010-0000-0000-00001B000000}" name="Total families" dataDxfId="48" dataCellStyle="Microsoft Excel found an error in the formula you entered. Do you want to accept the correction proposed below?_x000a__x000a_|_x000a__x000a_• To accept the correction, click Yes._x000a_• To close this message and correct the formula yourself, click No. 10 2"/>
    <tableColumn id="28" xr3:uid="{00000000-0010-0000-0000-00001C000000}" name="% low income, welfare-dependent families (with children)" dataDxfId="47" dataCellStyle="Microsoft Excel found an error in the formula you entered. Do you want to accept the correction proposed below?_x000a__x000a_|_x000a__x000a_• To accept the correction, click Yes._x000a_• To close this message and correct the formula yourself, click No. 10 2"/>
    <tableColumn id="29" xr3:uid="{00000000-0010-0000-0000-00001D000000}" name="Children in low income, welfare-dependent families" dataDxfId="46" dataCellStyle="Microsoft Excel found an error in the formula you entered. Do you want to accept the correction proposed below?_x000a__x000a_|_x000a__x000a_• To accept the correction, click Yes._x000a_• To close this message and correct the formula yourself, click No. 10 2"/>
    <tableColumn id="30" xr3:uid="{00000000-0010-0000-0000-00001E000000}" name="Children under 16 years" dataDxfId="45" dataCellStyle="Microsoft Excel found an error in the formula you entered. Do you want to accept the correction proposed below?_x000a__x000a_|_x000a__x000a_• To accept the correction, click Yes._x000a_• To close this message and correct the formula yourself, click No. 10 2"/>
    <tableColumn id="31" xr3:uid="{00000000-0010-0000-0000-00001F000000}" name="% children in low income, welfare-dependent families" dataDxfId="44" dataCellStyle="Microsoft Excel found an error in the formula you entered. Do you want to accept the correction proposed below?_x000a__x000a_|_x000a__x000a_• To accept the correction, click Yes._x000a_• To close this message and correct the formula yourself, click No. 10 2"/>
    <tableColumn id="32" xr3:uid="{00000000-0010-0000-0000-000020000000}" name="Health Care Card holders" dataDxfId="43" dataCellStyle="Microsoft Excel found an error in the formula you entered. Do you want to accept the correction proposed below?_x000a__x000a_|_x000a__x000a_• To accept the correction, click Yes._x000a_• To close this message and correct the formula yourself, click No. 10 2"/>
    <tableColumn id="33" xr3:uid="{00000000-0010-0000-0000-000021000000}" name="Persons 0 to 64 years" dataDxfId="42" dataCellStyle="Microsoft Excel found an error in the formula you entered. Do you want to accept the correction proposed below?_x000a__x000a_|_x000a__x000a_• To accept the correction, click Yes._x000a_• To close this message and correct the formula yourself, click No. 10 2"/>
    <tableColumn id="34" xr3:uid="{00000000-0010-0000-0000-000022000000}" name="% Health Care Card holders" dataDxfId="41" dataCellStyle="Microsoft Excel found an error in the formula you entered. Do you want to accept the correction proposed below?_x000a__x000a_|_x000a__x000a_• To accept the correction, click Yes._x000a_• To close this message and correct the formula yourself, click No. 10 2"/>
    <tableColumn id="35" xr3:uid="{00000000-0010-0000-0000-000023000000}" name="Pensioner Concession Card holders" dataDxfId="40" dataCellStyle="Microsoft Excel found an error in the formula you entered. Do you want to accept the correction proposed below?_x000a__x000a_|_x000a__x000a_• To accept the correction, click Yes._x000a_• To close this message and correct the formula yourself, click No. 10 2"/>
    <tableColumn id="36" xr3:uid="{00000000-0010-0000-0000-000024000000}" name="Persons aged 15 years and over" dataDxfId="39" dataCellStyle="Microsoft Excel found an error in the formula you entered. Do you want to accept the correction proposed below?_x000a__x000a_|_x000a__x000a_• To accept the correction, click Yes._x000a_• To close this message and correct the formula yourself, click No. 10 2"/>
    <tableColumn id="37" xr3:uid="{00000000-0010-0000-0000-000025000000}" name="% Pensioner Concession Card holders" dataDxfId="38" dataCellStyle="Microsoft Excel found an error in the formula you entered. Do you want to accept the correction proposed below?_x000a__x000a_|_x000a__x000a_• To accept the correction, click Yes._x000a_• To close this message and correct the formula yourself, click No. 10 2"/>
    <tableColumn id="38" xr3:uid="{00000000-0010-0000-0000-000026000000}" name="Seniors Health Card holders" dataDxfId="37" dataCellStyle="Microsoft Excel found an error in the formula you entered. Do you want to accept the correction proposed below?_x000a__x000a_|_x000a__x000a_• To accept the correction, click Yes._x000a_• To close this message and correct the formula yourself, click No. 10 2"/>
    <tableColumn id="39" xr3:uid="{00000000-0010-0000-0000-000027000000}" name="Persons aged 65 years and over5" dataDxfId="36" dataCellStyle="Microsoft Excel found an error in the formula you entered. Do you want to accept the correction proposed below?_x000a__x000a_|_x000a__x000a_• To accept the correction, click Yes._x000a_• To close this message and correct the formula yourself, click No. 10 2"/>
    <tableColumn id="40" xr3:uid="{00000000-0010-0000-0000-000028000000}" name="% Seniors Health Card holders" dataDxfId="35" dataCellStyle="Microsoft Excel found an error in the formula you entered. Do you want to accept the correction proposed below?_x000a__x000a_|_x000a__x000a_• To accept the correction, click Yes._x000a_• To close this message and correct the formula yourself, click No. 10 2"/>
    <tableColumn id="41" xr3:uid="{00000000-0010-0000-0000-000029000000}" name="% of total pop aged pension" dataDxfId="34" dataCellStyle="Microsoft Excel found an error in the formula you entered. Do you want to accept the correction proposed below?_x000a__x000a_|_x000a__x000a_• To accept the correction, click Yes._x000a_• To close this message and correct the formula yourself, click No. 10 2"/>
    <tableColumn id="42" xr3:uid="{00000000-0010-0000-0000-00002A000000}" name="% of total Health Care Card Holders" dataDxfId="33" dataCellStyle="Microsoft Excel found an error in the formula you entered. Do you want to accept the correction proposed below?_x000a__x000a_|_x000a__x000a_• To accept the correction, click Yes._x000a_• To close this message and correct the formula yourself, click No. 10 2"/>
    <tableColumn id="43" xr3:uid="{00000000-0010-0000-0000-00002B000000}" name="% of total pop Pensioner Concession Card Holders" dataDxfId="32" dataCellStyle="Microsoft Excel found an error in the formula you entered. Do you want to accept the correction proposed below?_x000a__x000a_|_x000a__x000a_• To accept the correction, click Yes._x000a_• To close this message and correct the formula yourself, click No. 10 2"/>
    <tableColumn id="44" xr3:uid="{00000000-0010-0000-0000-00002C000000}" name="% of total pop Senior Health Card holders" dataDxfId="31" dataCellStyle="Microsoft Excel found an error in the formula you entered. Do you want to accept the correction proposed below?_x000a__x000a_|_x000a__x000a_• To accept the correction, click Yes._x000a_• To close this message and correct the formula yourself, click No. 10 2"/>
    <tableColumn id="20" xr3:uid="{30CB7B52-288E-4844-8E26-11EB26002265}" name="Total population" dataDxfId="30" dataCellStyle="Microsoft Excel found an error in the formula you entered. Do you want to accept the correction proposed below?_x000a__x000a_|_x000a__x000a_• To accept the correction, click Yes._x000a_• To close this message and correct the formula yourself, click No. 10 2"/>
    <tableColumn id="21" xr3:uid="{7463026C-3C16-4540-A369-04978A247D63}" name="Health Concession card holders (any) NUM" dataDxfId="4" dataCellStyle="Microsoft Excel found an error in the formula you entered. Do you want to accept the correction proposed below?_x000a__x000a_|_x000a__x000a_• To accept the correction, click Yes._x000a_• To close this message and correct the formula yourself, click No. 10 2"/>
    <tableColumn id="22" xr3:uid="{7BC66545-6CED-46BA-B6C9-098E7EAE5EE8}" name="Health Concession card holders (any) % of total pop" dataDxfId="3" dataCellStyle="Microsoft Excel found an error in the formula you entered. Do you want to accept the correction proposed below?_x000a__x000a_|_x000a__x000a_• To accept the correction, click Yes._x000a_• To close this message and correct the formula yourself, click No. 10 2"/>
  </tableColumns>
  <tableStyleInfo name="TableStyleMedium7"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1000000}" name="Table1" displayName="Table1" ref="A1:AO24" totalsRowShown="0" headerRowDxfId="176" dataDxfId="175" headerRowCellStyle="Microsoft Excel found an error in the formula you entered. Do you want to accept the correction proposed below?_x000a__x000a_|_x000a__x000a_• To accept the correction, click Yes._x000a_• To close this message and correct the formula yourself, click No. 10 2" dataCellStyle="Microsoft Excel found an error in the formula you entered. Do you want to accept the correction proposed below?_x000a__x000a_|_x000a__x000a_• To accept the correction, click Yes._x000a_• To close this message and correct the formula yourself, click No. 10 2">
  <autoFilter ref="A1:AO24" xr:uid="{00000000-0009-0000-0100-000001000000}"/>
  <tableColumns count="41">
    <tableColumn id="1" xr3:uid="{00000000-0010-0000-0100-000001000000}" name="LGA" dataDxfId="174"/>
    <tableColumn id="2" xr3:uid="{00000000-0010-0000-0100-000002000000}" name="Age pensioners" dataDxfId="173" dataCellStyle="Microsoft Excel found an error in the formula you entered. Do you want to accept the correction proposed below?_x000a__x000a_|_x000a__x000a_• To accept the correction, click Yes._x000a_• To close this message and correct the formula yourself, click No. 10 2"/>
    <tableColumn id="3" xr3:uid="{00000000-0010-0000-0100-000003000000}" name="Persons aged 65 years and over" dataDxfId="172" dataCellStyle="Microsoft Excel found an error in the formula you entered. Do you want to accept the correction proposed below?_x000a__x000a_|_x000a__x000a_• To accept the correction, click Yes._x000a_• To close this message and correct the formula yourself, click No. 10 2"/>
    <tableColumn id="4" xr3:uid="{00000000-0010-0000-0100-000004000000}" name="% age pensioners" dataDxfId="171" dataCellStyle="Microsoft Excel found an error in the formula you entered. Do you want to accept the correction proposed below?_x000a__x000a_|_x000a__x000a_• To accept the correction, click Yes._x000a_• To close this message and correct the formula yourself, click No. 10 2"/>
    <tableColumn id="5" xr3:uid="{00000000-0010-0000-0100-000005000000}" name="Disability support pensioners" dataDxfId="170" dataCellStyle="Microsoft Excel found an error in the formula you entered. Do you want to accept the correction proposed below?_x000a__x000a_|_x000a__x000a_• To accept the correction, click Yes._x000a_• To close this message and correct the formula yourself, click No. 10 2"/>
    <tableColumn id="6" xr3:uid="{00000000-0010-0000-0100-000006000000}" name="Persons aged 16 to 64 years" dataDxfId="169" dataCellStyle="Microsoft Excel found an error in the formula you entered. Do you want to accept the correction proposed below?_x000a__x000a_|_x000a__x000a_• To accept the correction, click Yes._x000a_• To close this message and correct the formula yourself, click No. 10 2"/>
    <tableColumn id="7" xr3:uid="{00000000-0010-0000-0100-000007000000}" name="% disability support pensioners" dataDxfId="168" dataCellStyle="Microsoft Excel found an error in the formula you entered. Do you want to accept the correction proposed below?_x000a__x000a_|_x000a__x000a_• To accept the correction, click Yes._x000a_• To close this message and correct the formula yourself, click No. 10 2"/>
    <tableColumn id="8" xr3:uid="{00000000-0010-0000-0100-000008000000}" name="Female sole parent pensioners" dataDxfId="167" dataCellStyle="Microsoft Excel found an error in the formula you entered. Do you want to accept the correction proposed below?_x000a__x000a_|_x000a__x000a_• To accept the correction, click Yes._x000a_• To close this message and correct the formula yourself, click No. 10 2"/>
    <tableColumn id="9" xr3:uid="{00000000-0010-0000-0100-000009000000}" name="Females aged 15 to 54 years" dataDxfId="166" dataCellStyle="Microsoft Excel found an error in the formula you entered. Do you want to accept the correction proposed below?_x000a__x000a_|_x000a__x000a_• To accept the correction, click Yes._x000a_• To close this message and correct the formula yourself, click No. 10 2"/>
    <tableColumn id="10" xr3:uid="{00000000-0010-0000-0100-00000A000000}" name="% female sole parent pensioners" dataDxfId="165" dataCellStyle="Microsoft Excel found an error in the formula you entered. Do you want to accept the correction proposed below?_x000a__x000a_|_x000a__x000a_• To accept the correction, click Yes._x000a_• To close this message and correct the formula yourself, click No. 10 2"/>
    <tableColumn id="11" xr3:uid="{00000000-0010-0000-0100-00000B000000}" name="People receiving an unemployment benefit" dataDxfId="164" dataCellStyle="Microsoft Excel found an error in the formula you entered. Do you want to accept the correction proposed below?_x000a__x000a_|_x000a__x000a_• To accept the correction, click Yes._x000a_• To close this message and correct the formula yourself, click No. 10 2"/>
    <tableColumn id="12" xr3:uid="{00000000-0010-0000-0100-00000C000000}" name="Persons aged 16 to 64 years2" dataDxfId="163" dataCellStyle="Microsoft Excel found an error in the formula you entered. Do you want to accept the correction proposed below?_x000a__x000a_|_x000a__x000a_• To accept the correction, click Yes._x000a_• To close this message and correct the formula yourself, click No. 10 2"/>
    <tableColumn id="13" xr3:uid="{00000000-0010-0000-0100-00000D000000}" name="% people receiving an unemployment benefit" dataDxfId="162" dataCellStyle="Microsoft Excel found an error in the formula you entered. Do you want to accept the correction proposed below?_x000a__x000a_|_x000a__x000a_• To accept the correction, click Yes._x000a_• To close this message and correct the formula yourself, click No. 10 2"/>
    <tableColumn id="14" xr3:uid="{00000000-0010-0000-0100-00000E000000}" name="JobSeeker unemployment benefit" dataDxfId="161" dataCellStyle="Microsoft Excel found an error in the formula you entered. Do you want to accept the correction proposed below?_x000a__x000a_|_x000a__x000a_• To accept the correction, click Yes._x000a_• To close this message and correct the formula yourself, click No. 10 2"/>
    <tableColumn id="15" xr3:uid="{00000000-0010-0000-0100-00000F000000}" name="Persons aged 22 to 64 years" dataDxfId="160" dataCellStyle="Microsoft Excel found an error in the formula you entered. Do you want to accept the correction proposed below?_x000a__x000a_|_x000a__x000a_• To accept the correction, click Yes._x000a_• To close this message and correct the formula yourself, click No. 10 2"/>
    <tableColumn id="16" xr3:uid="{00000000-0010-0000-0100-000010000000}" name="% people receiving a JobSeeker Payment" dataDxfId="159" dataCellStyle="Microsoft Excel found an error in the formula you entered. Do you want to accept the correction proposed below?_x000a__x000a_|_x000a__x000a_• To accept the correction, click Yes._x000a_• To close this message and correct the formula yourself, click No. 10 2"/>
    <tableColumn id="17" xr3:uid="{00000000-0010-0000-0100-000011000000}" name="Young people _x000a_(16 to 21 years) receiving Youth Allowance (other)" dataDxfId="158" dataCellStyle="Microsoft Excel found an error in the formula you entered. Do you want to accept the correction proposed below?_x000a__x000a_|_x000a__x000a_• To accept the correction, click Yes._x000a_• To close this message and correct the formula yourself, click No. 10 2"/>
    <tableColumn id="18" xr3:uid="{00000000-0010-0000-0100-000012000000}" name="Persons aged 16 to 21 years" dataDxfId="157" dataCellStyle="Microsoft Excel found an error in the formula you entered. Do you want to accept the correction proposed below?_x000a__x000a_|_x000a__x000a_• To accept the correction, click Yes._x000a_• To close this message and correct the formula yourself, click No. 10 2"/>
    <tableColumn id="19" xr3:uid="{00000000-0010-0000-0100-000013000000}" name="% young people receiving Youth Allowance (other)" dataDxfId="156" dataCellStyle="Microsoft Excel found an error in the formula you entered. Do you want to accept the correction proposed below?_x000a__x000a_|_x000a__x000a_• To accept the correction, click Yes._x000a_• To close this message and correct the formula yourself, click No. 10 2"/>
    <tableColumn id="20" xr3:uid="{00000000-0010-0000-0100-000014000000}" name="Low income, welfare-dependent families (with children)" dataDxfId="155" dataCellStyle="Microsoft Excel found an error in the formula you entered. Do you want to accept the correction proposed below?_x000a__x000a_|_x000a__x000a_• To accept the correction, click Yes._x000a_• To close this message and correct the formula yourself, click No. 10 2"/>
    <tableColumn id="21" xr3:uid="{00000000-0010-0000-0100-000015000000}" name="Total families" dataDxfId="154" dataCellStyle="Microsoft Excel found an error in the formula you entered. Do you want to accept the correction proposed below?_x000a__x000a_|_x000a__x000a_• To accept the correction, click Yes._x000a_• To close this message and correct the formula yourself, click No. 10 2"/>
    <tableColumn id="22" xr3:uid="{00000000-0010-0000-0100-000016000000}" name="% low income, welfare-dependent families (with children)" dataDxfId="153" dataCellStyle="Microsoft Excel found an error in the formula you entered. Do you want to accept the correction proposed below?_x000a__x000a_|_x000a__x000a_• To accept the correction, click Yes._x000a_• To close this message and correct the formula yourself, click No. 10 2"/>
    <tableColumn id="23" xr3:uid="{00000000-0010-0000-0100-000017000000}" name="Children in low income, welfare-dependent families" dataDxfId="152" dataCellStyle="Microsoft Excel found an error in the formula you entered. Do you want to accept the correction proposed below?_x000a__x000a_|_x000a__x000a_• To accept the correction, click Yes._x000a_• To close this message and correct the formula yourself, click No. 10 2"/>
    <tableColumn id="24" xr3:uid="{00000000-0010-0000-0100-000018000000}" name="Children under 16 years" dataDxfId="151" dataCellStyle="Microsoft Excel found an error in the formula you entered. Do you want to accept the correction proposed below?_x000a__x000a_|_x000a__x000a_• To accept the correction, click Yes._x000a_• To close this message and correct the formula yourself, click No. 10 2"/>
    <tableColumn id="25" xr3:uid="{00000000-0010-0000-0100-000019000000}" name="% children in low income, welfare-dependent families" dataDxfId="150" dataCellStyle="Microsoft Excel found an error in the formula you entered. Do you want to accept the correction proposed below?_x000a__x000a_|_x000a__x000a_• To accept the correction, click Yes._x000a_• To close this message and correct the formula yourself, click No. 10 2"/>
    <tableColumn id="26" xr3:uid="{00000000-0010-0000-0100-00001A000000}" name="Health Care Card holders" dataDxfId="149" dataCellStyle="Microsoft Excel found an error in the formula you entered. Do you want to accept the correction proposed below?_x000a__x000a_|_x000a__x000a_• To accept the correction, click Yes._x000a_• To close this message and correct the formula yourself, click No. 10 2"/>
    <tableColumn id="27" xr3:uid="{00000000-0010-0000-0100-00001B000000}" name="Persons 0 to 64 years" dataDxfId="148" dataCellStyle="Microsoft Excel found an error in the formula you entered. Do you want to accept the correction proposed below?_x000a__x000a_|_x000a__x000a_• To accept the correction, click Yes._x000a_• To close this message and correct the formula yourself, click No. 10 2"/>
    <tableColumn id="28" xr3:uid="{00000000-0010-0000-0100-00001C000000}" name="% Health Care Card holders" dataDxfId="147" dataCellStyle="Microsoft Excel found an error in the formula you entered. Do you want to accept the correction proposed below?_x000a__x000a_|_x000a__x000a_• To accept the correction, click Yes._x000a_• To close this message and correct the formula yourself, click No. 10 2"/>
    <tableColumn id="29" xr3:uid="{00000000-0010-0000-0100-00001D000000}" name="Pensioner Concession Card holders" dataDxfId="146" dataCellStyle="Microsoft Excel found an error in the formula you entered. Do you want to accept the correction proposed below?_x000a__x000a_|_x000a__x000a_• To accept the correction, click Yes._x000a_• To close this message and correct the formula yourself, click No. 10 2"/>
    <tableColumn id="30" xr3:uid="{00000000-0010-0000-0100-00001E000000}" name="Persons aged 15 years and over" dataDxfId="145" dataCellStyle="Microsoft Excel found an error in the formula you entered. Do you want to accept the correction proposed below?_x000a__x000a_|_x000a__x000a_• To accept the correction, click Yes._x000a_• To close this message and correct the formula yourself, click No. 10 2"/>
    <tableColumn id="31" xr3:uid="{00000000-0010-0000-0100-00001F000000}" name="% Pensioner Concession Card holders" dataDxfId="144" dataCellStyle="Microsoft Excel found an error in the formula you entered. Do you want to accept the correction proposed below?_x000a__x000a_|_x000a__x000a_• To accept the correction, click Yes._x000a_• To close this message and correct the formula yourself, click No. 10 2"/>
    <tableColumn id="32" xr3:uid="{00000000-0010-0000-0100-000020000000}" name="Seniors Health Card holders" dataDxfId="143" dataCellStyle="Microsoft Excel found an error in the formula you entered. Do you want to accept the correction proposed below?_x000a__x000a_|_x000a__x000a_• To accept the correction, click Yes._x000a_• To close this message and correct the formula yourself, click No. 10 2"/>
    <tableColumn id="33" xr3:uid="{00000000-0010-0000-0100-000021000000}" name="Persons aged 65 years and over5" dataDxfId="142" dataCellStyle="Microsoft Excel found an error in the formula you entered. Do you want to accept the correction proposed below?_x000a__x000a_|_x000a__x000a_• To accept the correction, click Yes._x000a_• To close this message and correct the formula yourself, click No. 10 2"/>
    <tableColumn id="34" xr3:uid="{00000000-0010-0000-0100-000022000000}" name="% Seniors Health Card holders" dataDxfId="141" dataCellStyle="Microsoft Excel found an error in the formula you entered. Do you want to accept the correction proposed below?_x000a__x000a_|_x000a__x000a_• To accept the correction, click Yes._x000a_• To close this message and correct the formula yourself, click No. 10 2"/>
    <tableColumn id="39" xr3:uid="{00000000-0010-0000-0100-000027000000}" name="% of total pop aged pension" dataDxfId="140" dataCellStyle="Microsoft Excel found an error in the formula you entered. Do you want to accept the correction proposed below?_x000a__x000a_|_x000a__x000a_• To accept the correction, click Yes._x000a_• To close this message and correct the formula yourself, click No. 10 2">
      <calculatedColumnFormula>Table1[[#This Row],[Age pensioners]]/Table1[[#This Row],[Total population]]*100</calculatedColumnFormula>
    </tableColumn>
    <tableColumn id="42" xr3:uid="{00000000-0010-0000-0100-00002A000000}" name="% of total Health Care Card Holders" dataDxfId="139" dataCellStyle="Microsoft Excel found an error in the formula you entered. Do you want to accept the correction proposed below?_x000a__x000a_|_x000a__x000a_• To accept the correction, click Yes._x000a_• To close this message and correct the formula yourself, click No. 10 2">
      <calculatedColumnFormula>Table1[[#This Row],[Health Care Card holders]]/Table1[[#This Row],[Total population]]*100</calculatedColumnFormula>
    </tableColumn>
    <tableColumn id="40" xr3:uid="{00000000-0010-0000-0100-000028000000}" name="% of total pop Pensioner Concession Card Holders" dataDxfId="138" dataCellStyle="Microsoft Excel found an error in the formula you entered. Do you want to accept the correction proposed below?_x000a__x000a_|_x000a__x000a_• To accept the correction, click Yes._x000a_• To close this message and correct the formula yourself, click No. 10 2">
      <calculatedColumnFormula>Table1[[#This Row],[Pensioner Concession Card holders]]/Table1[[#This Row],[Total population]]*100</calculatedColumnFormula>
    </tableColumn>
    <tableColumn id="41" xr3:uid="{00000000-0010-0000-0100-000029000000}" name="% of total pop Senior Health Card holders" dataDxfId="137" dataCellStyle="Microsoft Excel found an error in the formula you entered. Do you want to accept the correction proposed below?_x000a__x000a_|_x000a__x000a_• To accept the correction, click Yes._x000a_• To close this message and correct the formula yourself, click No. 10 2">
      <calculatedColumnFormula>Table1[[#This Row],[Seniors Health Card holders]]/Table1[[#This Row],[Total population]]*100</calculatedColumnFormula>
    </tableColumn>
    <tableColumn id="38" xr3:uid="{00000000-0010-0000-0100-000026000000}" name="Total population" dataDxfId="136" dataCellStyle="Microsoft Excel found an error in the formula you entered. Do you want to accept the correction proposed below?_x000a__x000a_|_x000a__x000a_• To accept the correction, click Yes._x000a_• To close this message and correct the formula yourself, click No. 10 2">
      <calculatedColumnFormula>Table1[[#This Row],[Persons aged 65 years and over]]+Table1[[#This Row],[Persons 0 to 64 years]]</calculatedColumnFormula>
    </tableColumn>
    <tableColumn id="35" xr3:uid="{EC5B4959-D5C4-4661-97DA-3AD9758C099D}" name="Health Concession card holders (any) NUM" dataDxfId="135" dataCellStyle="Microsoft Excel found an error in the formula you entered. Do you want to accept the correction proposed below?_x000a__x000a_|_x000a__x000a_• To accept the correction, click Yes._x000a_• To close this message and correct the formula yourself, click No. 10 2">
      <calculatedColumnFormula>Table1[[#This Row],[Seniors Health Card holders]]+Table1[[#This Row],[Pensioner Concession Card holders]]+Table1[[#This Row],[Health Care Card holders]]</calculatedColumnFormula>
    </tableColumn>
    <tableColumn id="36" xr3:uid="{80A32EFA-F238-487F-9D30-1AB412BAD1A7}" name="Health Concession card holders (any) % of total pop" dataDxfId="134" dataCellStyle="Microsoft Excel found an error in the formula you entered. Do you want to accept the correction proposed below?_x000a__x000a_|_x000a__x000a_• To accept the correction, click Yes._x000a_• To close this message and correct the formula yourself, click No. 10 2">
      <calculatedColumnFormula>Table1[[#This Row],[Health Concession card holders (any) NUM]]/Table1[[#This Row],[Total population]]*100</calculatedColumnFormula>
    </tableColumn>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2000000}" name="MLHDNSW" displayName="MLHDNSW" ref="A1:AO3" totalsRowShown="0" headerRowDxfId="133" dataDxfId="132" headerRowCellStyle="Microsoft Excel found an error in the formula you entered. Do you want to accept the correction proposed below?_x000a__x000a_|_x000a__x000a_• To accept the correction, click Yes._x000a_• To close this message and correct the formula yourself, click No. 10 2" dataCellStyle="Microsoft Excel found an error in the formula you entered. Do you want to accept the correction proposed below?_x000a__x000a_|_x000a__x000a_• To accept the correction, click Yes._x000a_• To close this message and correct the formula yourself, click No. 10 2">
  <autoFilter ref="A1:AO3" xr:uid="{00000000-0009-0000-0100-000002000000}"/>
  <tableColumns count="41">
    <tableColumn id="1" xr3:uid="{00000000-0010-0000-0200-000001000000}" name="Area" dataDxfId="131"/>
    <tableColumn id="2" xr3:uid="{00000000-0010-0000-0200-000002000000}" name="Age pensioners" dataDxfId="130" dataCellStyle="Microsoft Excel found an error in the formula you entered. Do you want to accept the correction proposed below?_x000a__x000a_|_x000a__x000a_• To accept the correction, click Yes._x000a_• To close this message and correct the formula yourself, click No. 10 2"/>
    <tableColumn id="3" xr3:uid="{00000000-0010-0000-0200-000003000000}" name="Persons aged 65 years and over" dataDxfId="129" dataCellStyle="Microsoft Excel found an error in the formula you entered. Do you want to accept the correction proposed below?_x000a__x000a_|_x000a__x000a_• To accept the correction, click Yes._x000a_• To close this message and correct the formula yourself, click No. 10 2"/>
    <tableColumn id="4" xr3:uid="{00000000-0010-0000-0200-000004000000}" name="% age pensioners" dataDxfId="128" dataCellStyle="Microsoft Excel found an error in the formula you entered. Do you want to accept the correction proposed below?_x000a__x000a_|_x000a__x000a_• To accept the correction, click Yes._x000a_• To close this message and correct the formula yourself, click No. 10 2"/>
    <tableColumn id="5" xr3:uid="{00000000-0010-0000-0200-000005000000}" name="Disability support pensioners" dataDxfId="127" dataCellStyle="Microsoft Excel found an error in the formula you entered. Do you want to accept the correction proposed below?_x000a__x000a_|_x000a__x000a_• To accept the correction, click Yes._x000a_• To close this message and correct the formula yourself, click No. 10 2"/>
    <tableColumn id="6" xr3:uid="{00000000-0010-0000-0200-000006000000}" name="Persons aged 16 to 64 years" dataDxfId="126" dataCellStyle="Microsoft Excel found an error in the formula you entered. Do you want to accept the correction proposed below?_x000a__x000a_|_x000a__x000a_• To accept the correction, click Yes._x000a_• To close this message and correct the formula yourself, click No. 10 2"/>
    <tableColumn id="7" xr3:uid="{00000000-0010-0000-0200-000007000000}" name="% disability support pensioners" dataDxfId="125" dataCellStyle="Microsoft Excel found an error in the formula you entered. Do you want to accept the correction proposed below?_x000a__x000a_|_x000a__x000a_• To accept the correction, click Yes._x000a_• To close this message and correct the formula yourself, click No. 10 2"/>
    <tableColumn id="8" xr3:uid="{00000000-0010-0000-0200-000008000000}" name="Female sole parent pensioners" dataDxfId="124" dataCellStyle="Microsoft Excel found an error in the formula you entered. Do you want to accept the correction proposed below?_x000a__x000a_|_x000a__x000a_• To accept the correction, click Yes._x000a_• To close this message and correct the formula yourself, click No. 10 2"/>
    <tableColumn id="9" xr3:uid="{00000000-0010-0000-0200-000009000000}" name="Females aged 15 to 54 years" dataDxfId="123" dataCellStyle="Microsoft Excel found an error in the formula you entered. Do you want to accept the correction proposed below?_x000a__x000a_|_x000a__x000a_• To accept the correction, click Yes._x000a_• To close this message and correct the formula yourself, click No. 10 2"/>
    <tableColumn id="10" xr3:uid="{00000000-0010-0000-0200-00000A000000}" name="% female sole parent pensioners" dataDxfId="122" dataCellStyle="Microsoft Excel found an error in the formula you entered. Do you want to accept the correction proposed below?_x000a__x000a_|_x000a__x000a_• To accept the correction, click Yes._x000a_• To close this message and correct the formula yourself, click No. 10 2"/>
    <tableColumn id="11" xr3:uid="{00000000-0010-0000-0200-00000B000000}" name="People receiving an unemployment benefit" dataDxfId="121" dataCellStyle="Microsoft Excel found an error in the formula you entered. Do you want to accept the correction proposed below?_x000a__x000a_|_x000a__x000a_• To accept the correction, click Yes._x000a_• To close this message and correct the formula yourself, click No. 10 2"/>
    <tableColumn id="12" xr3:uid="{00000000-0010-0000-0200-00000C000000}" name="Persons aged 16 to 64 years2" dataDxfId="120" dataCellStyle="Microsoft Excel found an error in the formula you entered. Do you want to accept the correction proposed below?_x000a__x000a_|_x000a__x000a_• To accept the correction, click Yes._x000a_• To close this message and correct the formula yourself, click No. 10 2"/>
    <tableColumn id="13" xr3:uid="{00000000-0010-0000-0200-00000D000000}" name="% people receiving an unemployment benefit" dataDxfId="119" dataCellStyle="Microsoft Excel found an error in the formula you entered. Do you want to accept the correction proposed below?_x000a__x000a_|_x000a__x000a_• To accept the correction, click Yes._x000a_• To close this message and correct the formula yourself, click No. 10 2"/>
    <tableColumn id="14" xr3:uid="{00000000-0010-0000-0200-00000E000000}" name="People receiving an unemployment benefit for less than 6 months" dataDxfId="118" dataCellStyle="Microsoft Excel found an error in the formula you entered. Do you want to accept the correction proposed below?_x000a__x000a_|_x000a__x000a_• To accept the correction, click Yes._x000a_• To close this message and correct the formula yourself, click No. 10 2"/>
    <tableColumn id="15" xr3:uid="{00000000-0010-0000-0200-00000F000000}" name="Persons aged 16 to 64 years3" dataDxfId="117" dataCellStyle="Microsoft Excel found an error in the formula you entered. Do you want to accept the correction proposed below?_x000a__x000a_|_x000a__x000a_• To accept the correction, click Yes._x000a_• To close this message and correct the formula yourself, click No. 10 2"/>
    <tableColumn id="16" xr3:uid="{00000000-0010-0000-0200-000010000000}" name="% people receiving an unemployment benefit short-term" dataDxfId="116" dataCellStyle="Microsoft Excel found an error in the formula you entered. Do you want to accept the correction proposed below?_x000a__x000a_|_x000a__x000a_• To accept the correction, click Yes._x000a_• To close this message and correct the formula yourself, click No. 10 2"/>
    <tableColumn id="17" xr3:uid="{00000000-0010-0000-0200-000011000000}" name="People receiving an unemployment benefit for longer than 6 months" dataDxfId="115" dataCellStyle="Microsoft Excel found an error in the formula you entered. Do you want to accept the correction proposed below?_x000a__x000a_|_x000a__x000a_• To accept the correction, click Yes._x000a_• To close this message and correct the formula yourself, click No. 10 2"/>
    <tableColumn id="18" xr3:uid="{00000000-0010-0000-0200-000012000000}" name="Persons aged 16 to 64 years4" dataDxfId="114" dataCellStyle="Microsoft Excel found an error in the formula you entered. Do you want to accept the correction proposed below?_x000a__x000a_|_x000a__x000a_• To accept the correction, click Yes._x000a_• To close this message and correct the formula yourself, click No. 10 2"/>
    <tableColumn id="19" xr3:uid="{00000000-0010-0000-0200-000013000000}" name="% people receiving an unemployment benefit long-term" dataDxfId="113" dataCellStyle="Microsoft Excel found an error in the formula you entered. Do you want to accept the correction proposed below?_x000a__x000a_|_x000a__x000a_• To accept the correction, click Yes._x000a_• To close this message and correct the formula yourself, click No. 10 2"/>
    <tableColumn id="20" xr3:uid="{00000000-0010-0000-0200-000014000000}" name="Young people _x000a_(16 to 24 years) receiving an unemployment benefit" dataDxfId="112" dataCellStyle="Microsoft Excel found an error in the formula you entered. Do you want to accept the correction proposed below?_x000a__x000a_|_x000a__x000a_• To accept the correction, click Yes._x000a_• To close this message and correct the formula yourself, click No. 10 2"/>
    <tableColumn id="21" xr3:uid="{00000000-0010-0000-0200-000015000000}" name="Persons aged 16 to 24 years" dataDxfId="111" dataCellStyle="Microsoft Excel found an error in the formula you entered. Do you want to accept the correction proposed below?_x000a__x000a_|_x000a__x000a_• To accept the correction, click Yes._x000a_• To close this message and correct the formula yourself, click No. 10 2"/>
    <tableColumn id="22" xr3:uid="{00000000-0010-0000-0200-000016000000}" name="% young people receiving an unemployment benefit" dataDxfId="110" dataCellStyle="Microsoft Excel found an error in the formula you entered. Do you want to accept the correction proposed below?_x000a__x000a_|_x000a__x000a_• To accept the correction, click Yes._x000a_• To close this message and correct the formula yourself, click No. 10 2"/>
    <tableColumn id="23" xr3:uid="{00000000-0010-0000-0200-000017000000}" name="Low income, welfare-dependent families (with children)" dataDxfId="109" dataCellStyle="Microsoft Excel found an error in the formula you entered. Do you want to accept the correction proposed below?_x000a__x000a_|_x000a__x000a_• To accept the correction, click Yes._x000a_• To close this message and correct the formula yourself, click No. 10 2"/>
    <tableColumn id="24" xr3:uid="{00000000-0010-0000-0200-000018000000}" name="Total families" dataDxfId="108" dataCellStyle="Microsoft Excel found an error in the formula you entered. Do you want to accept the correction proposed below?_x000a__x000a_|_x000a__x000a_• To accept the correction, click Yes._x000a_• To close this message and correct the formula yourself, click No. 10 2"/>
    <tableColumn id="25" xr3:uid="{00000000-0010-0000-0200-000019000000}" name="% low income, welfare-dependent families (with children)" dataDxfId="107" dataCellStyle="Microsoft Excel found an error in the formula you entered. Do you want to accept the correction proposed below?_x000a__x000a_|_x000a__x000a_• To accept the correction, click Yes._x000a_• To close this message and correct the formula yourself, click No. 10 2"/>
    <tableColumn id="26" xr3:uid="{00000000-0010-0000-0200-00001A000000}" name="Children in low income, welfare-dependent families" dataDxfId="106" dataCellStyle="Microsoft Excel found an error in the formula you entered. Do you want to accept the correction proposed below?_x000a__x000a_|_x000a__x000a_• To accept the correction, click Yes._x000a_• To close this message and correct the formula yourself, click No. 10 2"/>
    <tableColumn id="27" xr3:uid="{00000000-0010-0000-0200-00001B000000}" name="Children under 16 years" dataDxfId="105" dataCellStyle="Microsoft Excel found an error in the formula you entered. Do you want to accept the correction proposed below?_x000a__x000a_|_x000a__x000a_• To accept the correction, click Yes._x000a_• To close this message and correct the formula yourself, click No. 10 2"/>
    <tableColumn id="28" xr3:uid="{00000000-0010-0000-0200-00001C000000}" name="% children in low income, welfare-dependent families" dataDxfId="104" dataCellStyle="Microsoft Excel found an error in the formula you entered. Do you want to accept the correction proposed below?_x000a__x000a_|_x000a__x000a_• To accept the correction, click Yes._x000a_• To close this message and correct the formula yourself, click No. 10 2"/>
    <tableColumn id="29" xr3:uid="{00000000-0010-0000-0200-00001D000000}" name="Health Care Card holders" dataDxfId="103" dataCellStyle="Microsoft Excel found an error in the formula you entered. Do you want to accept the correction proposed below?_x000a__x000a_|_x000a__x000a_• To accept the correction, click Yes._x000a_• To close this message and correct the formula yourself, click No. 10 2"/>
    <tableColumn id="30" xr3:uid="{00000000-0010-0000-0200-00001E000000}" name="Persons 0 to 64 years" dataDxfId="102" dataCellStyle="Microsoft Excel found an error in the formula you entered. Do you want to accept the correction proposed below?_x000a__x000a_|_x000a__x000a_• To accept the correction, click Yes._x000a_• To close this message and correct the formula yourself, click No. 10 2"/>
    <tableColumn id="31" xr3:uid="{00000000-0010-0000-0200-00001F000000}" name="% Health Care Card holders" dataDxfId="101" dataCellStyle="Microsoft Excel found an error in the formula you entered. Do you want to accept the correction proposed below?_x000a__x000a_|_x000a__x000a_• To accept the correction, click Yes._x000a_• To close this message and correct the formula yourself, click No. 10 2"/>
    <tableColumn id="32" xr3:uid="{00000000-0010-0000-0200-000020000000}" name="Pensioner Concession Card holders" dataDxfId="100" dataCellStyle="Microsoft Excel found an error in the formula you entered. Do you want to accept the correction proposed below?_x000a__x000a_|_x000a__x000a_• To accept the correction, click Yes._x000a_• To close this message and correct the formula yourself, click No. 10 2"/>
    <tableColumn id="33" xr3:uid="{00000000-0010-0000-0200-000021000000}" name="Persons aged 15 years and over" dataDxfId="99" dataCellStyle="Microsoft Excel found an error in the formula you entered. Do you want to accept the correction proposed below?_x000a__x000a_|_x000a__x000a_• To accept the correction, click Yes._x000a_• To close this message and correct the formula yourself, click No. 10 2"/>
    <tableColumn id="34" xr3:uid="{00000000-0010-0000-0200-000022000000}" name="% Pensioner Concession Card holders" dataDxfId="98" dataCellStyle="Microsoft Excel found an error in the formula you entered. Do you want to accept the correction proposed below?_x000a__x000a_|_x000a__x000a_• To accept the correction, click Yes._x000a_• To close this message and correct the formula yourself, click No. 10 2"/>
    <tableColumn id="35" xr3:uid="{00000000-0010-0000-0200-000023000000}" name="Seniors Health Card holders" dataDxfId="97" dataCellStyle="Microsoft Excel found an error in the formula you entered. Do you want to accept the correction proposed below?_x000a__x000a_|_x000a__x000a_• To accept the correction, click Yes._x000a_• To close this message and correct the formula yourself, click No. 10 2"/>
    <tableColumn id="36" xr3:uid="{00000000-0010-0000-0200-000024000000}" name="Persons aged 65 years and over5" dataDxfId="96" dataCellStyle="Microsoft Excel found an error in the formula you entered. Do you want to accept the correction proposed below?_x000a__x000a_|_x000a__x000a_• To accept the correction, click Yes._x000a_• To close this message and correct the formula yourself, click No. 10 2"/>
    <tableColumn id="37" xr3:uid="{00000000-0010-0000-0200-000025000000}" name="% Seniors Health Card holders" dataDxfId="95" dataCellStyle="Microsoft Excel found an error in the formula you entered. Do you want to accept the correction proposed below?_x000a__x000a_|_x000a__x000a_• To accept the correction, click Yes._x000a_• To close this message and correct the formula yourself, click No. 10 2"/>
    <tableColumn id="39" xr3:uid="{00000000-0010-0000-0200-000027000000}" name="Total population" dataDxfId="94" dataCellStyle="Microsoft Excel found an error in the formula you entered. Do you want to accept the correction proposed below?_x000a__x000a_|_x000a__x000a_• To accept the correction, click Yes._x000a_• To close this message and correct the formula yourself, click No. 10 2">
      <calculatedColumnFormula>MLHDNSW[[#This Row],[Persons aged 65 years and over]]+MLHDNSW[[#This Row],[Persons 0 to 64 years]]</calculatedColumnFormula>
    </tableColumn>
    <tableColumn id="40" xr3:uid="{00000000-0010-0000-0200-000028000000}" name="% of total Health Care Card Holders" dataDxfId="93" dataCellStyle="Microsoft Excel found an error in the formula you entered. Do you want to accept the correction proposed below?_x000a__x000a_|_x000a__x000a_• To accept the correction, click Yes._x000a_• To close this message and correct the formula yourself, click No. 10 2">
      <calculatedColumnFormula>MLHDNSW[[#This Row],[Health Care Card holders]]/MLHDNSW[[#This Row],[Total population]]*100</calculatedColumnFormula>
    </tableColumn>
    <tableColumn id="42" xr3:uid="{00000000-0010-0000-0200-00002A000000}" name="% of total pop Pensioner Concession Card Holders" dataDxfId="92" dataCellStyle="Microsoft Excel found an error in the formula you entered. Do you want to accept the correction proposed below?_x000a__x000a_|_x000a__x000a_• To accept the correction, click Yes._x000a_• To close this message and correct the formula yourself, click No. 10 2">
      <calculatedColumnFormula>MLHDNSW[[#This Row],[Pensioner Concession Card holders]]/MLHDNSW[[#This Row],[Total population]]*100</calculatedColumnFormula>
    </tableColumn>
    <tableColumn id="43" xr3:uid="{00000000-0010-0000-0200-00002B000000}" name="% of total pop Senior Health Card holders" dataDxfId="91" dataCellStyle="Microsoft Excel found an error in the formula you entered. Do you want to accept the correction proposed below?_x000a__x000a_|_x000a__x000a_• To accept the correction, click Yes._x000a_• To close this message and correct the formula yourself, click No. 10 2">
      <calculatedColumnFormula>MLHDNSW[[#This Row],[Seniors Health Card holders]]/MLHDNSW[[#This Row],[Total population]]*100</calculatedColumnFormula>
    </tableColumn>
  </tableColumns>
  <tableStyleInfo name="TableStyleMedium2" showFirstColumn="0" showLastColumn="0" showRowStripes="1" showColumnStripes="0"/>
</table>
</file>

<file path=xl/theme/theme1.xml><?xml version="1.0" encoding="utf-8"?>
<a:theme xmlns:a="http://schemas.openxmlformats.org/drawingml/2006/main" name="NSW_XL">
  <a:themeElements>
    <a:clrScheme name="NSW_chart">
      <a:dk1>
        <a:srgbClr val="22272B"/>
      </a:dk1>
      <a:lt1>
        <a:srgbClr val="FFFFFF"/>
      </a:lt1>
      <a:dk2>
        <a:srgbClr val="D7153A"/>
      </a:dk2>
      <a:lt2>
        <a:srgbClr val="EBEBEB"/>
      </a:lt2>
      <a:accent1>
        <a:srgbClr val="002664"/>
      </a:accent1>
      <a:accent2>
        <a:srgbClr val="146CFD"/>
      </a:accent2>
      <a:accent3>
        <a:srgbClr val="8CE0FF"/>
      </a:accent3>
      <a:accent4>
        <a:srgbClr val="CBEDFD"/>
      </a:accent4>
      <a:accent5>
        <a:srgbClr val="495054"/>
      </a:accent5>
      <a:accent6>
        <a:srgbClr val="CDD3D6"/>
      </a:accent6>
      <a:hlink>
        <a:srgbClr val="22272B"/>
      </a:hlink>
      <a:folHlink>
        <a:srgbClr val="22272B"/>
      </a:folHlink>
    </a:clrScheme>
    <a:fontScheme name="NSWGov Booklet Corporate">
      <a:majorFont>
        <a:latin typeface="Public Sans SemiBold"/>
        <a:ea typeface=""/>
        <a:cs typeface=""/>
      </a:majorFont>
      <a:minorFont>
        <a:latin typeface="Public Sans Ligh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microsoft.com/office/2007/relationships/slicer" Target="../slicers/slicer1.xml"/><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1.bin"/><Relationship Id="rId1" Type="http://schemas.openxmlformats.org/officeDocument/2006/relationships/hyperlink" Target="http://www.phidu.torrens.edu.au/" TargetMode="Externa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ivotTable" Target="../pivotTables/pivotTable1.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ivotTable" Target="../pivotTables/pivotTable2.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ivotTable" Target="../pivotTables/pivotTable3.xml"/></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ivotTable" Target="../pivotTables/pivotTable4.xml"/></Relationships>
</file>

<file path=xl/worksheets/_rels/sheet9.xml.rels><?xml version="1.0" encoding="UTF-8" standalone="yes"?>
<Relationships xmlns="http://schemas.openxmlformats.org/package/2006/relationships"><Relationship Id="rId1" Type="http://schemas.openxmlformats.org/officeDocument/2006/relationships/table" Target="../tables/table2.xml"/></Relationships>
</file>

<file path=xl/worksheets/_rels/sheet10.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2.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ivotTable" Target="../pivotTables/pivotTable5.xml"/></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ivotTable" Target="../pivotTables/pivotTable6.xml"/></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ivotTable" Target="../pivotTables/pivotTable7.xml"/></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ivotTable" Target="../pivotTables/pivotTable8.xml"/></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ivotTable" Target="../pivotTables/pivotTable9.xml"/></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ivotTable" Target="../pivotTables/pivotTable10.xml"/></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ivotTable" Target="../pivotTables/pivotTable1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1A31B2-27D4-4FCD-8656-0B48A7355ECB}">
  <sheetPr>
    <tabColor theme="4"/>
  </sheetPr>
  <dimension ref="A1"/>
  <sheetViews>
    <sheetView showGridLines="0" showRowColHeaders="0" tabSelected="1" workbookViewId="0">
      <selection activeCell="J11" sqref="J11"/>
    </sheetView>
  </sheetViews>
  <sheetFormatPr defaultRowHeight="18" x14ac:dyDescent="0.35"/>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A2DA9C-4C5F-4010-A8DC-36E40395762D}">
  <sheetPr>
    <tabColor theme="5"/>
  </sheetPr>
  <dimension ref="A1:AA1"/>
  <sheetViews>
    <sheetView showGridLines="0" showRowColHeaders="0" workbookViewId="0">
      <selection activeCell="R40" sqref="R40"/>
    </sheetView>
  </sheetViews>
  <sheetFormatPr defaultRowHeight="18" x14ac:dyDescent="0.35"/>
  <sheetData>
    <row r="1" spans="1:27" ht="26.25" x14ac:dyDescent="0.35">
      <c r="A1" s="24" t="s">
        <v>117</v>
      </c>
      <c r="B1" s="25"/>
      <c r="C1" s="25"/>
      <c r="D1" s="25"/>
      <c r="E1" s="25"/>
      <c r="F1" s="25"/>
      <c r="G1" s="25"/>
      <c r="H1" s="25"/>
      <c r="I1" s="25"/>
      <c r="J1" s="25"/>
      <c r="K1" s="25"/>
      <c r="L1" s="25"/>
      <c r="M1" s="25"/>
      <c r="N1" s="25"/>
      <c r="O1" s="25"/>
      <c r="P1" s="25"/>
      <c r="Q1" s="25"/>
      <c r="R1" s="25"/>
      <c r="S1" s="25"/>
      <c r="T1" s="25"/>
      <c r="U1" s="25"/>
      <c r="V1" s="25"/>
      <c r="W1" s="25"/>
      <c r="X1" s="25"/>
      <c r="Y1" s="25"/>
      <c r="Z1" s="25"/>
      <c r="AA1" s="14"/>
    </row>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6"/>
  </sheetPr>
  <dimension ref="A1:AA1"/>
  <sheetViews>
    <sheetView showGridLines="0" showRowColHeaders="0" workbookViewId="0"/>
  </sheetViews>
  <sheetFormatPr defaultRowHeight="18" x14ac:dyDescent="0.35"/>
  <sheetData>
    <row r="1" spans="1:27" ht="26.25" x14ac:dyDescent="0.35">
      <c r="A1" s="24" t="s">
        <v>117</v>
      </c>
      <c r="B1" s="25"/>
      <c r="C1" s="25"/>
      <c r="D1" s="25"/>
      <c r="E1" s="25"/>
      <c r="F1" s="25"/>
      <c r="G1" s="25"/>
      <c r="H1" s="25"/>
      <c r="I1" s="25"/>
      <c r="J1" s="25"/>
      <c r="K1" s="25"/>
      <c r="L1" s="25"/>
      <c r="M1" s="25"/>
      <c r="N1" s="25"/>
      <c r="O1" s="25"/>
      <c r="P1" s="25"/>
      <c r="Q1" s="25"/>
      <c r="R1" s="25"/>
      <c r="S1" s="25"/>
      <c r="T1" s="25"/>
      <c r="U1" s="25"/>
      <c r="V1" s="25"/>
      <c r="W1" s="25"/>
      <c r="X1" s="25"/>
      <c r="Y1" s="25"/>
      <c r="Z1" s="25"/>
      <c r="AA1" s="14"/>
    </row>
  </sheetData>
  <pageMargins left="0.7" right="0.7" top="0.75" bottom="0.75" header="0.3" footer="0.3"/>
  <drawing r:id="rId1"/>
  <extLst>
    <ext xmlns:x14="http://schemas.microsoft.com/office/spreadsheetml/2009/9/main" uri="{A8765BA9-456A-4dab-B4F3-ACF838C121DE}">
      <x14:slicerList>
        <x14:slicer r:id="rId2"/>
      </x14:slicerList>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7"/>
  </sheetPr>
  <dimension ref="A1:AR30"/>
  <sheetViews>
    <sheetView zoomScale="106" zoomScaleNormal="106" workbookViewId="0">
      <pane xSplit="1" topLeftCell="B1" activePane="topRight" state="frozen"/>
      <selection activeCell="A2" sqref="A2:AO23"/>
      <selection pane="topRight"/>
    </sheetView>
  </sheetViews>
  <sheetFormatPr defaultRowHeight="18" x14ac:dyDescent="0.35"/>
  <cols>
    <col min="1" max="1" width="35.59765625" customWidth="1"/>
    <col min="2" max="37" width="14.59765625" customWidth="1"/>
  </cols>
  <sheetData>
    <row r="1" spans="1:44" x14ac:dyDescent="0.35">
      <c r="B1" s="89" t="s">
        <v>81</v>
      </c>
      <c r="C1" s="89"/>
      <c r="D1" s="89"/>
      <c r="E1" s="89"/>
      <c r="F1" s="89"/>
      <c r="G1" s="89"/>
      <c r="H1" s="89"/>
      <c r="I1" s="89"/>
      <c r="J1" s="89"/>
      <c r="K1" s="89"/>
      <c r="L1" s="89"/>
      <c r="M1" s="89"/>
      <c r="N1" s="89"/>
      <c r="O1" s="89"/>
      <c r="P1" s="89"/>
      <c r="Q1" s="89"/>
      <c r="R1" s="89"/>
      <c r="S1" s="89"/>
      <c r="T1" s="90" t="s">
        <v>82</v>
      </c>
      <c r="U1" s="90"/>
      <c r="V1" s="90"/>
      <c r="W1" s="90"/>
      <c r="X1" s="90"/>
      <c r="Y1" s="90"/>
      <c r="Z1" s="90"/>
      <c r="AA1" s="90"/>
      <c r="AB1" s="90"/>
      <c r="AC1" s="90"/>
      <c r="AD1" s="90"/>
      <c r="AE1" s="90"/>
      <c r="AF1" s="91" t="s">
        <v>81</v>
      </c>
      <c r="AG1" s="91"/>
      <c r="AH1" s="91"/>
      <c r="AI1" s="91"/>
      <c r="AJ1" s="91"/>
      <c r="AK1" s="91"/>
      <c r="AL1" s="91"/>
      <c r="AM1" s="91"/>
      <c r="AN1" s="91"/>
      <c r="AO1" s="91"/>
      <c r="AP1" s="91"/>
      <c r="AQ1" s="91"/>
      <c r="AR1" s="91"/>
    </row>
    <row r="2" spans="1:44" s="26" customFormat="1" ht="90.75" x14ac:dyDescent="0.35">
      <c r="A2" s="45" t="s">
        <v>40</v>
      </c>
      <c r="B2" s="33" t="s">
        <v>83</v>
      </c>
      <c r="C2" s="33" t="s">
        <v>1</v>
      </c>
      <c r="D2" s="34" t="s">
        <v>2</v>
      </c>
      <c r="E2" s="32" t="s">
        <v>84</v>
      </c>
      <c r="F2" s="33" t="s">
        <v>4</v>
      </c>
      <c r="G2" s="34" t="s">
        <v>5</v>
      </c>
      <c r="H2" s="32" t="s">
        <v>85</v>
      </c>
      <c r="I2" s="33" t="s">
        <v>7</v>
      </c>
      <c r="J2" s="34" t="s">
        <v>8</v>
      </c>
      <c r="K2" s="32" t="s">
        <v>9</v>
      </c>
      <c r="L2" s="33" t="s">
        <v>34</v>
      </c>
      <c r="M2" s="34" t="s">
        <v>10</v>
      </c>
      <c r="N2" s="32" t="s">
        <v>86</v>
      </c>
      <c r="O2" s="33" t="s">
        <v>71</v>
      </c>
      <c r="P2" s="34" t="s">
        <v>72</v>
      </c>
      <c r="Q2" s="32" t="s">
        <v>73</v>
      </c>
      <c r="R2" s="33" t="s">
        <v>74</v>
      </c>
      <c r="S2" s="34" t="s">
        <v>75</v>
      </c>
      <c r="T2" s="32" t="s">
        <v>18</v>
      </c>
      <c r="U2" s="33" t="s">
        <v>19</v>
      </c>
      <c r="V2" s="34" t="s">
        <v>20</v>
      </c>
      <c r="W2" s="32" t="s">
        <v>21</v>
      </c>
      <c r="X2" s="33" t="s">
        <v>22</v>
      </c>
      <c r="Y2" s="34" t="s">
        <v>23</v>
      </c>
      <c r="Z2" s="32" t="s">
        <v>24</v>
      </c>
      <c r="AA2" s="33" t="s">
        <v>25</v>
      </c>
      <c r="AB2" s="34" t="s">
        <v>26</v>
      </c>
      <c r="AC2" s="32" t="s">
        <v>27</v>
      </c>
      <c r="AD2" s="33" t="s">
        <v>28</v>
      </c>
      <c r="AE2" s="34" t="s">
        <v>29</v>
      </c>
      <c r="AF2" s="47" t="s">
        <v>30</v>
      </c>
      <c r="AG2" s="47" t="s">
        <v>37</v>
      </c>
      <c r="AH2" s="47" t="s">
        <v>31</v>
      </c>
      <c r="AI2" s="47" t="s">
        <v>67</v>
      </c>
      <c r="AJ2" s="47" t="s">
        <v>78</v>
      </c>
      <c r="AK2" s="47" t="s">
        <v>76</v>
      </c>
      <c r="AL2" s="47" t="s">
        <v>77</v>
      </c>
      <c r="AM2" s="47" t="s">
        <v>66</v>
      </c>
      <c r="AN2" s="47" t="s">
        <v>118</v>
      </c>
      <c r="AO2" s="47" t="s">
        <v>119</v>
      </c>
    </row>
    <row r="3" spans="1:44" s="26" customFormat="1" x14ac:dyDescent="0.35">
      <c r="A3" s="43" t="s">
        <v>88</v>
      </c>
      <c r="B3" s="48">
        <v>1820</v>
      </c>
      <c r="C3" s="49">
        <v>2843</v>
      </c>
      <c r="D3" s="50">
        <v>64.016883573689768</v>
      </c>
      <c r="E3" s="48">
        <v>325</v>
      </c>
      <c r="F3" s="49">
        <v>4358.6000000000004</v>
      </c>
      <c r="G3" s="50">
        <v>7.4565227366585596</v>
      </c>
      <c r="H3" s="48">
        <v>70</v>
      </c>
      <c r="I3" s="49">
        <v>1574</v>
      </c>
      <c r="J3" s="50">
        <v>4.4472681067344348</v>
      </c>
      <c r="K3" s="48">
        <v>310</v>
      </c>
      <c r="L3" s="49">
        <v>4358.6000000000004</v>
      </c>
      <c r="M3" s="50">
        <v>7.112375533428164</v>
      </c>
      <c r="N3" s="48">
        <v>295</v>
      </c>
      <c r="O3" s="49">
        <v>3902.1219512195121</v>
      </c>
      <c r="P3" s="50">
        <v>7.5599892491264917</v>
      </c>
      <c r="Q3" s="48">
        <v>15</v>
      </c>
      <c r="R3" s="49">
        <v>456.47804878048777</v>
      </c>
      <c r="S3" s="50">
        <v>3.2860287674453397</v>
      </c>
      <c r="T3" s="48">
        <v>85</v>
      </c>
      <c r="U3" s="49">
        <v>2278</v>
      </c>
      <c r="V3" s="50">
        <v>3.7313432835820892</v>
      </c>
      <c r="W3" s="48">
        <v>140</v>
      </c>
      <c r="X3" s="49">
        <v>1477.4</v>
      </c>
      <c r="Y3" s="50">
        <v>9.4761066738865569</v>
      </c>
      <c r="Z3" s="48">
        <v>385</v>
      </c>
      <c r="AA3" s="49">
        <v>5810</v>
      </c>
      <c r="AB3" s="50">
        <v>6.6265060240963862</v>
      </c>
      <c r="AC3" s="48">
        <v>2560</v>
      </c>
      <c r="AD3" s="49">
        <v>7316</v>
      </c>
      <c r="AE3" s="50">
        <v>34.991798797156918</v>
      </c>
      <c r="AF3" s="49">
        <v>265</v>
      </c>
      <c r="AG3" s="49">
        <v>2843</v>
      </c>
      <c r="AH3" s="53">
        <v>9.3211396412240592</v>
      </c>
      <c r="AI3" s="53">
        <v>21.033167687507223</v>
      </c>
      <c r="AJ3" s="53">
        <v>4.4493239338957586</v>
      </c>
      <c r="AK3" s="53">
        <v>29.58511498902115</v>
      </c>
      <c r="AL3" s="49">
        <v>3.0625216687853922</v>
      </c>
      <c r="AM3" s="92">
        <v>8653</v>
      </c>
      <c r="AN3" s="92">
        <v>3210</v>
      </c>
      <c r="AO3" s="93">
        <v>37.096960591702299</v>
      </c>
    </row>
    <row r="4" spans="1:44" x14ac:dyDescent="0.35">
      <c r="A4" s="43" t="s">
        <v>89</v>
      </c>
      <c r="B4" s="28">
        <v>750</v>
      </c>
      <c r="C4" s="28">
        <v>1248</v>
      </c>
      <c r="D4" s="29">
        <v>60.096153846153847</v>
      </c>
      <c r="E4" s="27">
        <v>175</v>
      </c>
      <c r="F4" s="28">
        <v>3096.4285714285716</v>
      </c>
      <c r="G4" s="29">
        <v>5.6516724336793542</v>
      </c>
      <c r="H4" s="27">
        <v>70</v>
      </c>
      <c r="I4" s="28">
        <v>1181</v>
      </c>
      <c r="J4" s="29">
        <v>5.9271803556308216</v>
      </c>
      <c r="K4" s="27">
        <v>160</v>
      </c>
      <c r="L4" s="28">
        <v>3096.4285714285716</v>
      </c>
      <c r="M4" s="29">
        <v>5.1672433679354093</v>
      </c>
      <c r="N4" s="27">
        <v>150</v>
      </c>
      <c r="O4" s="28">
        <v>2766.1445783132531</v>
      </c>
      <c r="P4" s="29">
        <v>5.4227100483470538</v>
      </c>
      <c r="Q4" s="27">
        <v>10</v>
      </c>
      <c r="R4" s="28">
        <v>330.28399311531842</v>
      </c>
      <c r="S4" s="29">
        <v>3.0276974387034574</v>
      </c>
      <c r="T4" s="27">
        <v>70</v>
      </c>
      <c r="U4" s="28">
        <v>1443</v>
      </c>
      <c r="V4" s="29">
        <v>4.8510048510048511</v>
      </c>
      <c r="W4" s="27">
        <v>135</v>
      </c>
      <c r="X4" s="28">
        <v>1179.5714285714284</v>
      </c>
      <c r="Y4" s="29">
        <v>11.444834685721208</v>
      </c>
      <c r="Z4" s="27">
        <v>170</v>
      </c>
      <c r="AA4" s="28">
        <v>4246</v>
      </c>
      <c r="AB4" s="29">
        <v>4.0037682524729155</v>
      </c>
      <c r="AC4" s="27">
        <v>1160</v>
      </c>
      <c r="AD4" s="28">
        <v>4413</v>
      </c>
      <c r="AE4" s="29">
        <v>26.285973260820306</v>
      </c>
      <c r="AF4" s="49">
        <v>145</v>
      </c>
      <c r="AG4" s="49">
        <v>1248</v>
      </c>
      <c r="AH4" s="53">
        <v>11.618589743589745</v>
      </c>
      <c r="AI4" s="53">
        <v>13.65125591554423</v>
      </c>
      <c r="AJ4" s="53">
        <v>3.0942846741900256</v>
      </c>
      <c r="AK4" s="53">
        <v>21.11394248270841</v>
      </c>
      <c r="AL4" s="49">
        <v>2.6392428103385512</v>
      </c>
      <c r="AM4" s="92">
        <v>5494</v>
      </c>
      <c r="AN4" s="92">
        <v>1475</v>
      </c>
      <c r="AO4" s="93">
        <v>26.847469967236986</v>
      </c>
    </row>
    <row r="5" spans="1:44" x14ac:dyDescent="0.35">
      <c r="A5" s="43" t="s">
        <v>90</v>
      </c>
      <c r="B5" s="28">
        <v>205</v>
      </c>
      <c r="C5" s="28">
        <v>416</v>
      </c>
      <c r="D5" s="29">
        <v>49.278846153846153</v>
      </c>
      <c r="E5" s="27">
        <v>60</v>
      </c>
      <c r="F5" s="28">
        <v>1793.8</v>
      </c>
      <c r="G5" s="29">
        <v>3.3448544988293007</v>
      </c>
      <c r="H5" s="27">
        <v>40</v>
      </c>
      <c r="I5" s="28">
        <v>633</v>
      </c>
      <c r="J5" s="29">
        <v>6.3191153238546596</v>
      </c>
      <c r="K5" s="27">
        <v>80</v>
      </c>
      <c r="L5" s="28">
        <v>1793.8</v>
      </c>
      <c r="M5" s="29">
        <v>4.4598059984390686</v>
      </c>
      <c r="N5" s="27">
        <v>75</v>
      </c>
      <c r="O5" s="28">
        <v>1626.0126582278481</v>
      </c>
      <c r="P5" s="29">
        <v>4.6125102175859256</v>
      </c>
      <c r="Q5" s="27">
        <v>5</v>
      </c>
      <c r="R5" s="28">
        <v>167.7873417721519</v>
      </c>
      <c r="S5" s="29">
        <v>2.9799625807230368</v>
      </c>
      <c r="T5" s="27">
        <v>40</v>
      </c>
      <c r="U5" s="28">
        <v>670</v>
      </c>
      <c r="V5" s="29">
        <v>5.9701492537313428</v>
      </c>
      <c r="W5" s="27">
        <v>85</v>
      </c>
      <c r="X5" s="28">
        <v>586.20000000000005</v>
      </c>
      <c r="Y5" s="29">
        <v>14.500170590242236</v>
      </c>
      <c r="Z5" s="27">
        <v>105</v>
      </c>
      <c r="AA5" s="28">
        <v>2413</v>
      </c>
      <c r="AB5" s="29">
        <v>4.3514297554910906</v>
      </c>
      <c r="AC5" s="27">
        <v>375</v>
      </c>
      <c r="AD5" s="28">
        <v>2240</v>
      </c>
      <c r="AE5" s="29">
        <v>16.741071428571427</v>
      </c>
      <c r="AF5" s="49">
        <v>40</v>
      </c>
      <c r="AG5" s="49">
        <v>416</v>
      </c>
      <c r="AH5" s="53">
        <v>9.6153846153846168</v>
      </c>
      <c r="AI5" s="53">
        <v>7.2463768115942031</v>
      </c>
      <c r="AJ5" s="53">
        <v>3.7115588547189819</v>
      </c>
      <c r="AK5" s="53">
        <v>13.255567338282079</v>
      </c>
      <c r="AL5" s="49">
        <v>1.4139271827500883</v>
      </c>
      <c r="AM5" s="92">
        <v>2829</v>
      </c>
      <c r="AN5" s="92">
        <v>520</v>
      </c>
      <c r="AO5" s="93">
        <v>18.381053375751151</v>
      </c>
    </row>
    <row r="6" spans="1:44" x14ac:dyDescent="0.35">
      <c r="A6" s="43" t="s">
        <v>91</v>
      </c>
      <c r="B6" s="28">
        <v>645</v>
      </c>
      <c r="C6" s="28">
        <v>1022</v>
      </c>
      <c r="D6" s="29">
        <v>63.111545988258321</v>
      </c>
      <c r="E6" s="27">
        <v>165</v>
      </c>
      <c r="F6" s="28">
        <v>2428.9559322033897</v>
      </c>
      <c r="G6" s="29">
        <v>6.7930421384929289</v>
      </c>
      <c r="H6" s="27">
        <v>55</v>
      </c>
      <c r="I6" s="28">
        <v>965</v>
      </c>
      <c r="J6" s="29">
        <v>5.6994818652849739</v>
      </c>
      <c r="K6" s="27">
        <v>145</v>
      </c>
      <c r="L6" s="28">
        <v>2428.9559322033897</v>
      </c>
      <c r="M6" s="29">
        <v>5.9696430914028769</v>
      </c>
      <c r="N6" s="27">
        <v>135</v>
      </c>
      <c r="O6" s="28">
        <v>2105.7771428571427</v>
      </c>
      <c r="P6" s="29">
        <v>6.4109348160570514</v>
      </c>
      <c r="Q6" s="27">
        <v>10</v>
      </c>
      <c r="R6" s="28">
        <v>323.17878934624696</v>
      </c>
      <c r="S6" s="29">
        <v>3.094262473174318</v>
      </c>
      <c r="T6" s="27">
        <v>50</v>
      </c>
      <c r="U6" s="28">
        <v>1170</v>
      </c>
      <c r="V6" s="29">
        <v>4.2735042735042734</v>
      </c>
      <c r="W6" s="27">
        <v>115</v>
      </c>
      <c r="X6" s="28">
        <v>1007.0440677966102</v>
      </c>
      <c r="Y6" s="29">
        <v>11.41955984623567</v>
      </c>
      <c r="Z6" s="27">
        <v>155</v>
      </c>
      <c r="AA6" s="28">
        <v>3443</v>
      </c>
      <c r="AB6" s="29">
        <v>4.5018878884693585</v>
      </c>
      <c r="AC6" s="27">
        <v>1030</v>
      </c>
      <c r="AD6" s="28">
        <v>3518</v>
      </c>
      <c r="AE6" s="29">
        <v>29.277998862990334</v>
      </c>
      <c r="AF6" s="49">
        <v>85</v>
      </c>
      <c r="AG6" s="49">
        <v>1022</v>
      </c>
      <c r="AH6" s="53">
        <v>8.3170254403131114</v>
      </c>
      <c r="AI6" s="53">
        <v>14.44568868980963</v>
      </c>
      <c r="AJ6" s="53">
        <v>3.4714445688689812</v>
      </c>
      <c r="AK6" s="53">
        <v>23.068309070548711</v>
      </c>
      <c r="AL6" s="49">
        <v>1.9036954087346025</v>
      </c>
      <c r="AM6" s="92">
        <v>4465</v>
      </c>
      <c r="AN6" s="92">
        <v>1270</v>
      </c>
      <c r="AO6" s="93">
        <v>28.443449048152296</v>
      </c>
    </row>
    <row r="7" spans="1:44" x14ac:dyDescent="0.35">
      <c r="A7" s="43" t="s">
        <v>92</v>
      </c>
      <c r="B7" s="28">
        <v>2095</v>
      </c>
      <c r="C7" s="28">
        <v>3229</v>
      </c>
      <c r="D7" s="29">
        <v>64.880768039640756</v>
      </c>
      <c r="E7" s="27">
        <v>540</v>
      </c>
      <c r="F7" s="28">
        <v>6021.4015748031497</v>
      </c>
      <c r="G7" s="29">
        <v>8.9680117376601576</v>
      </c>
      <c r="H7" s="27">
        <v>125</v>
      </c>
      <c r="I7" s="28">
        <v>2238</v>
      </c>
      <c r="J7" s="29">
        <v>5.5853440571939226</v>
      </c>
      <c r="K7" s="27">
        <v>400</v>
      </c>
      <c r="L7" s="28">
        <v>6021.4015748031497</v>
      </c>
      <c r="M7" s="29">
        <v>6.6429716575260418</v>
      </c>
      <c r="N7" s="27">
        <v>360</v>
      </c>
      <c r="O7" s="28">
        <v>5302.9919028340082</v>
      </c>
      <c r="P7" s="29">
        <v>6.7886205861941811</v>
      </c>
      <c r="Q7" s="27">
        <v>40</v>
      </c>
      <c r="R7" s="28">
        <v>718.40967196914153</v>
      </c>
      <c r="S7" s="29">
        <v>5.5678537693348531</v>
      </c>
      <c r="T7" s="27">
        <v>160</v>
      </c>
      <c r="U7" s="28">
        <v>3026</v>
      </c>
      <c r="V7" s="29">
        <v>5.2875082617316593</v>
      </c>
      <c r="W7" s="27">
        <v>305</v>
      </c>
      <c r="X7" s="28">
        <v>2152.5984251968503</v>
      </c>
      <c r="Y7" s="29">
        <v>14.168922379106007</v>
      </c>
      <c r="Z7" s="27">
        <v>470</v>
      </c>
      <c r="AA7" s="28">
        <v>8175</v>
      </c>
      <c r="AB7" s="29">
        <v>5.7492354740061158</v>
      </c>
      <c r="AC7" s="27">
        <v>3195</v>
      </c>
      <c r="AD7" s="28">
        <v>9389</v>
      </c>
      <c r="AE7" s="29">
        <v>34.029183086590692</v>
      </c>
      <c r="AF7" s="49">
        <v>335</v>
      </c>
      <c r="AG7" s="49">
        <v>3229</v>
      </c>
      <c r="AH7" s="53">
        <v>10.374729018271911</v>
      </c>
      <c r="AI7" s="53">
        <v>18.370747106278497</v>
      </c>
      <c r="AJ7" s="53">
        <v>4.1213609259908797</v>
      </c>
      <c r="AK7" s="53">
        <v>28.016485443703964</v>
      </c>
      <c r="AL7" s="49">
        <v>2.9375657663977552</v>
      </c>
      <c r="AM7" s="92">
        <v>11404</v>
      </c>
      <c r="AN7" s="92">
        <v>4000</v>
      </c>
      <c r="AO7" s="93">
        <v>35.075412136092595</v>
      </c>
    </row>
    <row r="8" spans="1:44" x14ac:dyDescent="0.35">
      <c r="A8" s="43" t="s">
        <v>93</v>
      </c>
      <c r="B8" s="28">
        <v>1250</v>
      </c>
      <c r="C8" s="28">
        <v>2108</v>
      </c>
      <c r="D8" s="29">
        <v>59.297912713472492</v>
      </c>
      <c r="E8" s="27">
        <v>425</v>
      </c>
      <c r="F8" s="28">
        <v>4731.9958158995814</v>
      </c>
      <c r="G8" s="29">
        <v>8.9814111536614902</v>
      </c>
      <c r="H8" s="27">
        <v>120</v>
      </c>
      <c r="I8" s="28">
        <v>1827</v>
      </c>
      <c r="J8" s="29">
        <v>6.5681444991789819</v>
      </c>
      <c r="K8" s="27">
        <v>365</v>
      </c>
      <c r="L8" s="28">
        <v>4731.9958158995814</v>
      </c>
      <c r="M8" s="29">
        <v>7.7134472260857496</v>
      </c>
      <c r="N8" s="27">
        <v>335</v>
      </c>
      <c r="O8" s="28">
        <v>4187.0050632911389</v>
      </c>
      <c r="P8" s="29">
        <v>8.0009456624988591</v>
      </c>
      <c r="Q8" s="27">
        <v>30</v>
      </c>
      <c r="R8" s="28">
        <v>544.99075260844234</v>
      </c>
      <c r="S8" s="29">
        <v>5.5046805576816817</v>
      </c>
      <c r="T8" s="27">
        <v>135</v>
      </c>
      <c r="U8" s="28">
        <v>2160</v>
      </c>
      <c r="V8" s="29">
        <v>6.25</v>
      </c>
      <c r="W8" s="27">
        <v>255</v>
      </c>
      <c r="X8" s="28">
        <v>1641.0041841004186</v>
      </c>
      <c r="Y8" s="29">
        <v>15.539265680775113</v>
      </c>
      <c r="Z8" s="27">
        <v>440</v>
      </c>
      <c r="AA8" s="28">
        <v>6349</v>
      </c>
      <c r="AB8" s="29">
        <v>6.9302252323200504</v>
      </c>
      <c r="AC8" s="27">
        <v>2155</v>
      </c>
      <c r="AD8" s="28">
        <v>6955</v>
      </c>
      <c r="AE8" s="29">
        <v>30.984902947519771</v>
      </c>
      <c r="AF8" s="49">
        <v>225</v>
      </c>
      <c r="AG8" s="49">
        <v>2108</v>
      </c>
      <c r="AH8" s="53">
        <v>10.673624288425048</v>
      </c>
      <c r="AI8" s="53">
        <v>14.780655078633083</v>
      </c>
      <c r="AJ8" s="53">
        <v>5.2027905876788463</v>
      </c>
      <c r="AK8" s="53">
        <v>25.48184935556344</v>
      </c>
      <c r="AL8" s="49">
        <v>2.6605179141539552</v>
      </c>
      <c r="AM8" s="92">
        <v>8457</v>
      </c>
      <c r="AN8" s="92">
        <v>2820</v>
      </c>
      <c r="AO8" s="93">
        <v>33.345157857396238</v>
      </c>
    </row>
    <row r="9" spans="1:44" x14ac:dyDescent="0.35">
      <c r="A9" s="43" t="s">
        <v>94</v>
      </c>
      <c r="B9" s="28">
        <v>2500</v>
      </c>
      <c r="C9" s="28">
        <v>3931</v>
      </c>
      <c r="D9" s="29">
        <v>63.5970490969219</v>
      </c>
      <c r="E9" s="27">
        <v>480</v>
      </c>
      <c r="F9" s="28">
        <v>6764.9244712990931</v>
      </c>
      <c r="G9" s="29">
        <v>7.0954228984588186</v>
      </c>
      <c r="H9" s="27">
        <v>135</v>
      </c>
      <c r="I9" s="28">
        <v>2459</v>
      </c>
      <c r="J9" s="29">
        <v>5.490036600244002</v>
      </c>
      <c r="K9" s="27">
        <v>465</v>
      </c>
      <c r="L9" s="28">
        <v>6764.9244712990931</v>
      </c>
      <c r="M9" s="29">
        <v>6.8736909328819804</v>
      </c>
      <c r="N9" s="27">
        <v>450</v>
      </c>
      <c r="O9" s="28">
        <v>6021.0132827324478</v>
      </c>
      <c r="P9" s="29">
        <v>7.4738250667964241</v>
      </c>
      <c r="Q9" s="27">
        <v>15</v>
      </c>
      <c r="R9" s="28">
        <v>743.91118856664582</v>
      </c>
      <c r="S9" s="29">
        <v>2.0163697267279606</v>
      </c>
      <c r="T9" s="27">
        <v>135</v>
      </c>
      <c r="U9" s="28">
        <v>3490</v>
      </c>
      <c r="V9" s="29">
        <v>3.8681948424068766</v>
      </c>
      <c r="W9" s="27">
        <v>230</v>
      </c>
      <c r="X9" s="28">
        <v>2206.0755287009065</v>
      </c>
      <c r="Y9" s="29">
        <v>10.425753652026605</v>
      </c>
      <c r="Z9" s="27">
        <v>545</v>
      </c>
      <c r="AA9" s="28">
        <v>8923</v>
      </c>
      <c r="AB9" s="29">
        <v>6.1078112742351225</v>
      </c>
      <c r="AC9" s="27">
        <v>3625</v>
      </c>
      <c r="AD9" s="28">
        <v>10841</v>
      </c>
      <c r="AE9" s="29">
        <v>33.43787473480306</v>
      </c>
      <c r="AF9" s="49">
        <v>380</v>
      </c>
      <c r="AG9" s="49">
        <v>3931</v>
      </c>
      <c r="AH9" s="53">
        <v>9.6667514627321296</v>
      </c>
      <c r="AI9" s="53">
        <v>19.449198693013848</v>
      </c>
      <c r="AJ9" s="53">
        <v>4.2399253150770182</v>
      </c>
      <c r="AK9" s="53">
        <v>28.201338104870079</v>
      </c>
      <c r="AL9" s="49">
        <v>2.956278201338105</v>
      </c>
      <c r="AM9" s="92">
        <v>12854</v>
      </c>
      <c r="AN9" s="92">
        <v>4550</v>
      </c>
      <c r="AO9" s="93">
        <v>35.397541621285207</v>
      </c>
    </row>
    <row r="10" spans="1:44" x14ac:dyDescent="0.35">
      <c r="A10" s="43" t="s">
        <v>95</v>
      </c>
      <c r="B10" s="28">
        <v>1365</v>
      </c>
      <c r="C10" s="28">
        <v>2425</v>
      </c>
      <c r="D10" s="29">
        <v>56.288659793814432</v>
      </c>
      <c r="E10" s="27">
        <v>320</v>
      </c>
      <c r="F10" s="28">
        <v>6364.2585551330794</v>
      </c>
      <c r="G10" s="29">
        <v>5.0280798183773454</v>
      </c>
      <c r="H10" s="27">
        <v>90</v>
      </c>
      <c r="I10" s="28">
        <v>2458</v>
      </c>
      <c r="J10" s="29">
        <v>3.6615134255492268</v>
      </c>
      <c r="K10" s="27">
        <v>275</v>
      </c>
      <c r="L10" s="28">
        <v>6364.2585551330794</v>
      </c>
      <c r="M10" s="29">
        <v>4.3210060939180313</v>
      </c>
      <c r="N10" s="27">
        <v>250</v>
      </c>
      <c r="O10" s="28">
        <v>5521.7361111111113</v>
      </c>
      <c r="P10" s="29">
        <v>4.5275615308188595</v>
      </c>
      <c r="Q10" s="27">
        <v>25</v>
      </c>
      <c r="R10" s="28">
        <v>842.52244402196879</v>
      </c>
      <c r="S10" s="29">
        <v>2.9672800027328559</v>
      </c>
      <c r="T10" s="27">
        <v>110</v>
      </c>
      <c r="U10" s="28">
        <v>2913</v>
      </c>
      <c r="V10" s="29">
        <v>3.7761757638173701</v>
      </c>
      <c r="W10" s="27">
        <v>215</v>
      </c>
      <c r="X10" s="28">
        <v>2465.7414448669201</v>
      </c>
      <c r="Y10" s="29">
        <v>8.7194868078150787</v>
      </c>
      <c r="Z10" s="27">
        <v>425</v>
      </c>
      <c r="AA10" s="28">
        <v>8842</v>
      </c>
      <c r="AB10" s="29">
        <v>4.806604840533816</v>
      </c>
      <c r="AC10" s="27">
        <v>2115</v>
      </c>
      <c r="AD10" s="28">
        <v>8982</v>
      </c>
      <c r="AE10" s="29">
        <v>23.547094188376754</v>
      </c>
      <c r="AF10" s="49">
        <v>240</v>
      </c>
      <c r="AG10" s="49">
        <v>2425</v>
      </c>
      <c r="AH10" s="53">
        <v>9.8969072164948457</v>
      </c>
      <c r="AI10" s="53">
        <v>12.115026182657317</v>
      </c>
      <c r="AJ10" s="53">
        <v>3.7720777491790183</v>
      </c>
      <c r="AK10" s="53">
        <v>18.771633975326175</v>
      </c>
      <c r="AL10" s="49">
        <v>2.1301144936540339</v>
      </c>
      <c r="AM10" s="92">
        <v>11267</v>
      </c>
      <c r="AN10" s="92">
        <v>2780</v>
      </c>
      <c r="AO10" s="93">
        <v>24.673826218159224</v>
      </c>
    </row>
    <row r="11" spans="1:44" x14ac:dyDescent="0.35">
      <c r="A11" s="43" t="s">
        <v>96</v>
      </c>
      <c r="B11" s="28">
        <v>2370</v>
      </c>
      <c r="C11" s="28">
        <v>4472</v>
      </c>
      <c r="D11" s="29">
        <v>52.996422182468692</v>
      </c>
      <c r="E11" s="27">
        <v>760</v>
      </c>
      <c r="F11" s="28">
        <v>16898.017543859649</v>
      </c>
      <c r="G11" s="29">
        <v>4.4975690078873569</v>
      </c>
      <c r="H11" s="27">
        <v>310</v>
      </c>
      <c r="I11" s="28">
        <v>6776</v>
      </c>
      <c r="J11" s="29">
        <v>4.5749704840613932</v>
      </c>
      <c r="K11" s="27">
        <v>790</v>
      </c>
      <c r="L11" s="28">
        <v>16898.017543859649</v>
      </c>
      <c r="M11" s="29">
        <v>4.6751046266197536</v>
      </c>
      <c r="N11" s="27">
        <v>720</v>
      </c>
      <c r="O11" s="28">
        <v>14931.728553137003</v>
      </c>
      <c r="P11" s="29">
        <v>4.8219467520974684</v>
      </c>
      <c r="Q11" s="27">
        <v>70</v>
      </c>
      <c r="R11" s="28">
        <v>1966.2889907226454</v>
      </c>
      <c r="S11" s="29">
        <v>3.5600056924630281</v>
      </c>
      <c r="T11" s="27">
        <v>350</v>
      </c>
      <c r="U11" s="28">
        <v>6964</v>
      </c>
      <c r="V11" s="29">
        <v>5.0258472142446875</v>
      </c>
      <c r="W11" s="27">
        <v>710</v>
      </c>
      <c r="X11" s="28">
        <v>5689.9824561403511</v>
      </c>
      <c r="Y11" s="29">
        <v>12.478070107822612</v>
      </c>
      <c r="Z11" s="27">
        <v>995</v>
      </c>
      <c r="AA11" s="28">
        <v>22542</v>
      </c>
      <c r="AB11" s="29">
        <v>4.4139827876852094</v>
      </c>
      <c r="AC11" s="27">
        <v>4200</v>
      </c>
      <c r="AD11" s="28">
        <v>21713</v>
      </c>
      <c r="AE11" s="29">
        <v>19.343250587205819</v>
      </c>
      <c r="AF11" s="49">
        <v>580</v>
      </c>
      <c r="AG11" s="49">
        <v>4472</v>
      </c>
      <c r="AH11" s="53">
        <v>12.969588550983898</v>
      </c>
      <c r="AI11" s="53">
        <v>8.773228696231584</v>
      </c>
      <c r="AJ11" s="53">
        <v>3.6832753387132602</v>
      </c>
      <c r="AK11" s="53">
        <v>15.547493892055972</v>
      </c>
      <c r="AL11" s="49">
        <v>2.1470348708077296</v>
      </c>
      <c r="AM11" s="92">
        <v>27014</v>
      </c>
      <c r="AN11" s="92">
        <v>5775</v>
      </c>
      <c r="AO11" s="93">
        <v>21.37780410157696</v>
      </c>
    </row>
    <row r="12" spans="1:44" x14ac:dyDescent="0.35">
      <c r="A12" s="43" t="s">
        <v>97</v>
      </c>
      <c r="B12" s="28">
        <v>410</v>
      </c>
      <c r="C12" s="28">
        <v>665</v>
      </c>
      <c r="D12" s="29">
        <v>61.65413533834586</v>
      </c>
      <c r="E12" s="27">
        <v>110</v>
      </c>
      <c r="F12" s="28">
        <v>1678.5815602836878</v>
      </c>
      <c r="G12" s="29">
        <v>6.5531519351022487</v>
      </c>
      <c r="H12" s="27">
        <v>25</v>
      </c>
      <c r="I12" s="28">
        <v>581</v>
      </c>
      <c r="J12" s="29">
        <v>4.3029259896729775</v>
      </c>
      <c r="K12" s="27">
        <v>95</v>
      </c>
      <c r="L12" s="28">
        <v>1678.5815602836878</v>
      </c>
      <c r="M12" s="29">
        <v>5.6595403075883048</v>
      </c>
      <c r="N12" s="27">
        <v>90</v>
      </c>
      <c r="O12" s="28">
        <v>1505.5029239766081</v>
      </c>
      <c r="P12" s="29">
        <v>5.9780687613861048</v>
      </c>
      <c r="Q12" s="27">
        <v>5</v>
      </c>
      <c r="R12" s="28">
        <v>173.07863630707976</v>
      </c>
      <c r="S12" s="29">
        <v>2.8888602930340257</v>
      </c>
      <c r="T12" s="27">
        <v>25</v>
      </c>
      <c r="U12" s="28">
        <v>742</v>
      </c>
      <c r="V12" s="29">
        <v>3.3692722371967654</v>
      </c>
      <c r="W12" s="27">
        <v>40</v>
      </c>
      <c r="X12" s="28">
        <v>494.41843971631204</v>
      </c>
      <c r="Y12" s="29">
        <v>8.0903131410210438</v>
      </c>
      <c r="Z12" s="27">
        <v>105</v>
      </c>
      <c r="AA12" s="28">
        <v>2169</v>
      </c>
      <c r="AB12" s="29">
        <v>4.8409405255878291</v>
      </c>
      <c r="AC12" s="27">
        <v>630</v>
      </c>
      <c r="AD12" s="28">
        <v>2370</v>
      </c>
      <c r="AE12" s="29">
        <v>26.582278481012654</v>
      </c>
      <c r="AF12" s="49">
        <v>55</v>
      </c>
      <c r="AG12" s="49">
        <v>665</v>
      </c>
      <c r="AH12" s="53">
        <v>8.2706766917293226</v>
      </c>
      <c r="AI12" s="53">
        <v>14.467184191954836</v>
      </c>
      <c r="AJ12" s="53">
        <v>3.7050105857445308</v>
      </c>
      <c r="AK12" s="53">
        <v>22.230063514467187</v>
      </c>
      <c r="AL12" s="49">
        <v>1.9407198306280877</v>
      </c>
      <c r="AM12" s="92">
        <v>2834</v>
      </c>
      <c r="AN12" s="92">
        <v>790</v>
      </c>
      <c r="AO12" s="93">
        <v>27.875793930839805</v>
      </c>
    </row>
    <row r="13" spans="1:44" x14ac:dyDescent="0.35">
      <c r="A13" s="43" t="s">
        <v>98</v>
      </c>
      <c r="B13" s="28">
        <v>2855</v>
      </c>
      <c r="C13" s="28">
        <v>4569</v>
      </c>
      <c r="D13" s="29">
        <v>62.486320857955789</v>
      </c>
      <c r="E13" s="27">
        <v>910</v>
      </c>
      <c r="F13" s="28">
        <v>10672.432000000001</v>
      </c>
      <c r="G13" s="29">
        <v>8.5266413503501344</v>
      </c>
      <c r="H13" s="27">
        <v>255</v>
      </c>
      <c r="I13" s="28">
        <v>4231</v>
      </c>
      <c r="J13" s="29">
        <v>6.0269439848735518</v>
      </c>
      <c r="K13" s="27">
        <v>760</v>
      </c>
      <c r="L13" s="28">
        <v>10672.432000000001</v>
      </c>
      <c r="M13" s="29">
        <v>7.1211510178748387</v>
      </c>
      <c r="N13" s="27">
        <v>695</v>
      </c>
      <c r="O13" s="28">
        <v>9408.1298405466969</v>
      </c>
      <c r="P13" s="29">
        <v>7.3872279802594036</v>
      </c>
      <c r="Q13" s="27">
        <v>65</v>
      </c>
      <c r="R13" s="28">
        <v>1264.3021594533029</v>
      </c>
      <c r="S13" s="29">
        <v>5.14117606412273</v>
      </c>
      <c r="T13" s="27">
        <v>320</v>
      </c>
      <c r="U13" s="28">
        <v>5032</v>
      </c>
      <c r="V13" s="29">
        <v>6.359300476947535</v>
      </c>
      <c r="W13" s="27">
        <v>630</v>
      </c>
      <c r="X13" s="28">
        <v>3956.5680000000002</v>
      </c>
      <c r="Y13" s="29">
        <v>15.922890747738949</v>
      </c>
      <c r="Z13" s="27">
        <v>865</v>
      </c>
      <c r="AA13" s="28">
        <v>14670</v>
      </c>
      <c r="AB13" s="29">
        <v>5.8963871847307434</v>
      </c>
      <c r="AC13" s="27">
        <v>4790</v>
      </c>
      <c r="AD13" s="28">
        <v>15494</v>
      </c>
      <c r="AE13" s="29">
        <v>30.915192977926942</v>
      </c>
      <c r="AF13" s="49">
        <v>430</v>
      </c>
      <c r="AG13" s="49">
        <v>4569</v>
      </c>
      <c r="AH13" s="53">
        <v>9.4112497264171591</v>
      </c>
      <c r="AI13" s="53">
        <v>14.839648630386195</v>
      </c>
      <c r="AJ13" s="53">
        <v>4.4960756796091275</v>
      </c>
      <c r="AK13" s="53">
        <v>24.897343936795053</v>
      </c>
      <c r="AL13" s="49">
        <v>2.2350434014241904</v>
      </c>
      <c r="AM13" s="92">
        <v>19239</v>
      </c>
      <c r="AN13" s="92">
        <v>6085</v>
      </c>
      <c r="AO13" s="93">
        <v>31.628463017828366</v>
      </c>
    </row>
    <row r="14" spans="1:44" x14ac:dyDescent="0.35">
      <c r="A14" s="43" t="s">
        <v>99</v>
      </c>
      <c r="B14" s="28">
        <v>705</v>
      </c>
      <c r="C14" s="28">
        <v>1260</v>
      </c>
      <c r="D14" s="29">
        <v>55.952380952380956</v>
      </c>
      <c r="E14" s="27">
        <v>230</v>
      </c>
      <c r="F14" s="28">
        <v>4088.8797468354433</v>
      </c>
      <c r="G14" s="29">
        <v>5.6250125765622414</v>
      </c>
      <c r="H14" s="27">
        <v>75</v>
      </c>
      <c r="I14" s="28">
        <v>1179</v>
      </c>
      <c r="J14" s="29">
        <v>6.3613231552162848</v>
      </c>
      <c r="K14" s="27">
        <v>190</v>
      </c>
      <c r="L14" s="28">
        <v>4088.8797468354433</v>
      </c>
      <c r="M14" s="29">
        <v>4.6467495197688082</v>
      </c>
      <c r="N14" s="27">
        <v>175</v>
      </c>
      <c r="O14" s="28">
        <v>3686.4528301886794</v>
      </c>
      <c r="P14" s="29">
        <v>4.7471107880971637</v>
      </c>
      <c r="Q14" s="27">
        <v>15</v>
      </c>
      <c r="R14" s="28">
        <v>402.42691664676374</v>
      </c>
      <c r="S14" s="29">
        <v>3.7273848690311326</v>
      </c>
      <c r="T14" s="27">
        <v>80</v>
      </c>
      <c r="U14" s="28">
        <v>1485</v>
      </c>
      <c r="V14" s="29">
        <v>5.3872053872053867</v>
      </c>
      <c r="W14" s="27">
        <v>140</v>
      </c>
      <c r="X14" s="28">
        <v>1124.120253164557</v>
      </c>
      <c r="Y14" s="29">
        <v>12.454183580971899</v>
      </c>
      <c r="Z14" s="27">
        <v>245</v>
      </c>
      <c r="AA14" s="28">
        <v>5205</v>
      </c>
      <c r="AB14" s="29">
        <v>4.7070124879923156</v>
      </c>
      <c r="AC14" s="27">
        <v>1235</v>
      </c>
      <c r="AD14" s="28">
        <v>5413</v>
      </c>
      <c r="AE14" s="29">
        <v>22.815444300757438</v>
      </c>
      <c r="AF14" s="49">
        <v>115</v>
      </c>
      <c r="AG14" s="49">
        <v>1260</v>
      </c>
      <c r="AH14" s="53">
        <v>9.1269841269841265</v>
      </c>
      <c r="AI14" s="53">
        <v>10.904872389791183</v>
      </c>
      <c r="AJ14" s="53">
        <v>3.7896365042536742</v>
      </c>
      <c r="AK14" s="53">
        <v>19.102861562258315</v>
      </c>
      <c r="AL14" s="49">
        <v>1.7788089713843775</v>
      </c>
      <c r="AM14" s="92">
        <v>6465</v>
      </c>
      <c r="AN14" s="92">
        <v>1595</v>
      </c>
      <c r="AO14" s="93">
        <v>24.671307037896366</v>
      </c>
    </row>
    <row r="15" spans="1:44" x14ac:dyDescent="0.35">
      <c r="A15" s="43" t="s">
        <v>100</v>
      </c>
      <c r="B15" s="28">
        <v>207.72601327499999</v>
      </c>
      <c r="C15" s="28">
        <v>371.04163750499993</v>
      </c>
      <c r="D15" s="29">
        <v>55.984555984555996</v>
      </c>
      <c r="E15" s="27">
        <v>73.062252944999997</v>
      </c>
      <c r="F15" s="28">
        <v>981.44926431366764</v>
      </c>
      <c r="G15" s="29">
        <v>7.4443229621342466</v>
      </c>
      <c r="H15" s="27">
        <v>34.382236679999998</v>
      </c>
      <c r="I15" s="28">
        <v>379.06415939699997</v>
      </c>
      <c r="J15" s="29">
        <v>9.0702947845804989</v>
      </c>
      <c r="K15" s="27">
        <v>101.71411684499999</v>
      </c>
      <c r="L15" s="28">
        <v>981.44926431366764</v>
      </c>
      <c r="M15" s="29">
        <v>10.363665300226108</v>
      </c>
      <c r="N15" s="27">
        <v>88.82077808999999</v>
      </c>
      <c r="O15" s="28">
        <v>883.42416536191297</v>
      </c>
      <c r="P15" s="29">
        <v>10.054148570139319</v>
      </c>
      <c r="Q15" s="27">
        <v>12.893338754999998</v>
      </c>
      <c r="R15" s="28">
        <v>98.0250989517547</v>
      </c>
      <c r="S15" s="29">
        <v>13.153099453993667</v>
      </c>
      <c r="T15" s="27">
        <v>40.112609459999994</v>
      </c>
      <c r="U15" s="28">
        <v>430.35099577799997</v>
      </c>
      <c r="V15" s="29">
        <v>9.3209054593874825</v>
      </c>
      <c r="W15" s="27">
        <v>83.090405309999994</v>
      </c>
      <c r="X15" s="28">
        <v>390.11546057933219</v>
      </c>
      <c r="Y15" s="29">
        <v>21.298926524626442</v>
      </c>
      <c r="Z15" s="27">
        <v>118.90523518499998</v>
      </c>
      <c r="AA15" s="28">
        <v>1387.8962873159999</v>
      </c>
      <c r="AB15" s="29">
        <v>8.5672997522708503</v>
      </c>
      <c r="AC15" s="27">
        <v>379.63719667499993</v>
      </c>
      <c r="AD15" s="28">
        <v>1369.5590944199998</v>
      </c>
      <c r="AE15" s="29">
        <v>27.719665271966527</v>
      </c>
      <c r="AF15" s="49">
        <v>28.651863899999995</v>
      </c>
      <c r="AG15" s="49">
        <v>371.04163750499993</v>
      </c>
      <c r="AH15" s="53">
        <v>7.7220077220077217</v>
      </c>
      <c r="AI15" s="53">
        <v>11.809741000162893</v>
      </c>
      <c r="AJ15" s="53">
        <v>6.7600586414725523</v>
      </c>
      <c r="AK15" s="53">
        <v>21.583319758918389</v>
      </c>
      <c r="AL15" s="49">
        <v>1.6289297931259161</v>
      </c>
      <c r="AM15" s="92">
        <v>1758.9379248209998</v>
      </c>
      <c r="AN15" s="92">
        <v>527.19429575999993</v>
      </c>
      <c r="AO15" s="93">
        <v>29.972308193516859</v>
      </c>
    </row>
    <row r="16" spans="1:44" x14ac:dyDescent="0.35">
      <c r="A16" s="43" t="s">
        <v>101</v>
      </c>
      <c r="B16" s="3">
        <v>1350</v>
      </c>
      <c r="C16" s="3">
        <v>2059</v>
      </c>
      <c r="D16" s="31">
        <v>65.565808644973288</v>
      </c>
      <c r="E16" s="30">
        <v>420</v>
      </c>
      <c r="F16" s="3">
        <v>6680.8721058434403</v>
      </c>
      <c r="G16" s="31">
        <v>6.2866044035275879</v>
      </c>
      <c r="H16" s="30">
        <v>200</v>
      </c>
      <c r="I16" s="3">
        <v>2728</v>
      </c>
      <c r="J16" s="31">
        <v>7.3313782991202352</v>
      </c>
      <c r="K16" s="30">
        <v>455</v>
      </c>
      <c r="L16" s="3">
        <v>6680.8721058434403</v>
      </c>
      <c r="M16" s="31">
        <v>6.8104881038215535</v>
      </c>
      <c r="N16" s="30">
        <v>410</v>
      </c>
      <c r="O16" s="3">
        <v>5755.7835218093696</v>
      </c>
      <c r="P16" s="31">
        <v>7.1232699848154422</v>
      </c>
      <c r="Q16" s="30">
        <v>45</v>
      </c>
      <c r="R16" s="3">
        <v>925.08858403406987</v>
      </c>
      <c r="S16" s="31">
        <v>4.8643990182828487</v>
      </c>
      <c r="T16" s="30">
        <v>215</v>
      </c>
      <c r="U16" s="3">
        <v>2819</v>
      </c>
      <c r="V16" s="31">
        <v>7.6268180205746718</v>
      </c>
      <c r="W16" s="30">
        <v>410</v>
      </c>
      <c r="X16" s="3">
        <v>2730.1278941565602</v>
      </c>
      <c r="Y16" s="31">
        <v>15.017611478112256</v>
      </c>
      <c r="Z16" s="30">
        <v>520</v>
      </c>
      <c r="AA16" s="3">
        <v>9395</v>
      </c>
      <c r="AB16" s="31">
        <v>5.5348589675359232</v>
      </c>
      <c r="AC16" s="30">
        <v>2430</v>
      </c>
      <c r="AD16" s="3">
        <v>8978</v>
      </c>
      <c r="AE16" s="31">
        <v>27.066161728670085</v>
      </c>
      <c r="AF16" s="49">
        <v>220</v>
      </c>
      <c r="AG16" s="49">
        <v>2059</v>
      </c>
      <c r="AH16" s="53">
        <v>10.684798445847498</v>
      </c>
      <c r="AI16" s="53">
        <v>11.786275536930329</v>
      </c>
      <c r="AJ16" s="53">
        <v>4.5398987253361271</v>
      </c>
      <c r="AK16" s="53">
        <v>21.215295966474592</v>
      </c>
      <c r="AL16" s="49">
        <v>1.9207263837960538</v>
      </c>
      <c r="AM16" s="92">
        <v>11454</v>
      </c>
      <c r="AN16" s="92">
        <v>3170</v>
      </c>
      <c r="AO16" s="93">
        <v>27.675921075606773</v>
      </c>
    </row>
    <row r="17" spans="1:41" x14ac:dyDescent="0.35">
      <c r="A17" s="43" t="s">
        <v>102</v>
      </c>
      <c r="B17" s="28">
        <v>415</v>
      </c>
      <c r="C17" s="28">
        <v>804</v>
      </c>
      <c r="D17" s="29">
        <v>51.616915422885569</v>
      </c>
      <c r="E17" s="27">
        <v>145</v>
      </c>
      <c r="F17" s="28">
        <v>1843.0985221674878</v>
      </c>
      <c r="G17" s="29">
        <v>7.8671866021290979</v>
      </c>
      <c r="H17" s="27">
        <v>30</v>
      </c>
      <c r="I17" s="28">
        <v>715</v>
      </c>
      <c r="J17" s="29">
        <v>4.1958041958041958</v>
      </c>
      <c r="K17" s="27">
        <v>80</v>
      </c>
      <c r="L17" s="28">
        <v>1843.0985221674878</v>
      </c>
      <c r="M17" s="29">
        <v>4.3405167460022609</v>
      </c>
      <c r="N17" s="27">
        <v>75</v>
      </c>
      <c r="O17" s="28">
        <v>1593.8905109489051</v>
      </c>
      <c r="P17" s="29">
        <v>4.7054675013624108</v>
      </c>
      <c r="Q17" s="27">
        <v>5</v>
      </c>
      <c r="R17" s="28">
        <v>249.20801121858258</v>
      </c>
      <c r="S17" s="29">
        <v>2.0063560459195893</v>
      </c>
      <c r="T17" s="27">
        <v>55</v>
      </c>
      <c r="U17" s="28">
        <v>868</v>
      </c>
      <c r="V17" s="29">
        <v>6.3364055299539173</v>
      </c>
      <c r="W17" s="27">
        <v>115</v>
      </c>
      <c r="X17" s="28">
        <v>749.90147783251234</v>
      </c>
      <c r="Y17" s="29">
        <v>15.335347828943046</v>
      </c>
      <c r="Z17" s="27">
        <v>120</v>
      </c>
      <c r="AA17" s="28">
        <v>2566</v>
      </c>
      <c r="AB17" s="29">
        <v>4.6765393608729537</v>
      </c>
      <c r="AC17" s="27">
        <v>700</v>
      </c>
      <c r="AD17" s="28">
        <v>2681</v>
      </c>
      <c r="AE17" s="29">
        <v>26.109660574412537</v>
      </c>
      <c r="AF17" s="49">
        <v>95</v>
      </c>
      <c r="AG17" s="49">
        <v>804</v>
      </c>
      <c r="AH17" s="53">
        <v>11.815920398009951</v>
      </c>
      <c r="AI17" s="53">
        <v>12.314540059347182</v>
      </c>
      <c r="AJ17" s="53">
        <v>3.5608308605341246</v>
      </c>
      <c r="AK17" s="53">
        <v>20.771513353115729</v>
      </c>
      <c r="AL17" s="49">
        <v>2.8189910979228485</v>
      </c>
      <c r="AM17" s="92">
        <v>3370</v>
      </c>
      <c r="AN17" s="92">
        <v>915</v>
      </c>
      <c r="AO17" s="93">
        <v>27.151335311572701</v>
      </c>
    </row>
    <row r="18" spans="1:41" x14ac:dyDescent="0.35">
      <c r="A18" s="43" t="s">
        <v>103</v>
      </c>
      <c r="B18" s="28">
        <v>2405</v>
      </c>
      <c r="C18" s="28">
        <v>3728</v>
      </c>
      <c r="D18" s="29">
        <v>64.511802575107296</v>
      </c>
      <c r="E18" s="27">
        <v>350</v>
      </c>
      <c r="F18" s="28">
        <v>6876.7188940092165</v>
      </c>
      <c r="G18" s="29">
        <v>5.0896365751537278</v>
      </c>
      <c r="H18" s="27">
        <v>115</v>
      </c>
      <c r="I18" s="28">
        <v>2559</v>
      </c>
      <c r="J18" s="29">
        <v>4.4939429464634628</v>
      </c>
      <c r="K18" s="27">
        <v>335</v>
      </c>
      <c r="L18" s="28">
        <v>6876.7188940092165</v>
      </c>
      <c r="M18" s="29">
        <v>4.8715092933614246</v>
      </c>
      <c r="N18" s="27">
        <v>320</v>
      </c>
      <c r="O18" s="28">
        <v>6125.3422818791951</v>
      </c>
      <c r="P18" s="29">
        <v>5.2241978533455464</v>
      </c>
      <c r="Q18" s="27">
        <v>15</v>
      </c>
      <c r="R18" s="28">
        <v>751.37661213002195</v>
      </c>
      <c r="S18" s="29">
        <v>1.996335759969639</v>
      </c>
      <c r="T18" s="27">
        <v>125</v>
      </c>
      <c r="U18" s="28">
        <v>3493</v>
      </c>
      <c r="V18" s="29">
        <v>3.5785857429144001</v>
      </c>
      <c r="W18" s="27">
        <v>250</v>
      </c>
      <c r="X18" s="28">
        <v>2334.2811059907835</v>
      </c>
      <c r="Y18" s="29">
        <v>10.709935464001784</v>
      </c>
      <c r="Z18" s="27">
        <v>530</v>
      </c>
      <c r="AA18" s="28">
        <v>9288</v>
      </c>
      <c r="AB18" s="29">
        <v>5.7062876830318698</v>
      </c>
      <c r="AC18" s="27">
        <v>3265</v>
      </c>
      <c r="AD18" s="28">
        <v>10752</v>
      </c>
      <c r="AE18" s="29">
        <v>30.366443452380953</v>
      </c>
      <c r="AF18" s="49">
        <v>375</v>
      </c>
      <c r="AG18" s="49">
        <v>3728</v>
      </c>
      <c r="AH18" s="53">
        <v>10.059012875536482</v>
      </c>
      <c r="AI18" s="53">
        <v>18.477258758451136</v>
      </c>
      <c r="AJ18" s="53">
        <v>4.0719114935464047</v>
      </c>
      <c r="AK18" s="53">
        <v>25.084511370620778</v>
      </c>
      <c r="AL18" s="49">
        <v>2.8810694529809466</v>
      </c>
      <c r="AM18" s="92">
        <v>13016</v>
      </c>
      <c r="AN18" s="92">
        <v>4170</v>
      </c>
      <c r="AO18" s="93">
        <v>32.037492317148129</v>
      </c>
    </row>
    <row r="19" spans="1:41" x14ac:dyDescent="0.35">
      <c r="A19" s="43" t="s">
        <v>32</v>
      </c>
      <c r="B19" s="28">
        <v>390</v>
      </c>
      <c r="C19" s="28">
        <v>769</v>
      </c>
      <c r="D19" s="29">
        <v>50.715214564369319</v>
      </c>
      <c r="E19" s="27">
        <v>155</v>
      </c>
      <c r="F19" s="28">
        <v>2133.9079754601225</v>
      </c>
      <c r="G19" s="29">
        <v>7.2636684328703645</v>
      </c>
      <c r="H19" s="27">
        <v>45</v>
      </c>
      <c r="I19" s="28">
        <v>775</v>
      </c>
      <c r="J19" s="29">
        <v>5.806451612903226</v>
      </c>
      <c r="K19" s="27">
        <v>115</v>
      </c>
      <c r="L19" s="28">
        <v>2133.9079754601225</v>
      </c>
      <c r="M19" s="29">
        <v>5.3891733534199471</v>
      </c>
      <c r="N19" s="27">
        <v>105</v>
      </c>
      <c r="O19" s="28">
        <v>1893.6449704142012</v>
      </c>
      <c r="P19" s="29">
        <v>5.5448619799641286</v>
      </c>
      <c r="Q19" s="27">
        <v>10</v>
      </c>
      <c r="R19" s="28">
        <v>240.26300504592149</v>
      </c>
      <c r="S19" s="29">
        <v>4.1621056051008347</v>
      </c>
      <c r="T19" s="27">
        <v>40</v>
      </c>
      <c r="U19" s="28">
        <v>872</v>
      </c>
      <c r="V19" s="29">
        <v>4.5871559633027523</v>
      </c>
      <c r="W19" s="27">
        <v>60</v>
      </c>
      <c r="X19" s="28">
        <v>652.09202453987723</v>
      </c>
      <c r="Y19" s="29">
        <v>9.2011553188887127</v>
      </c>
      <c r="Z19" s="27">
        <v>145</v>
      </c>
      <c r="AA19" s="28">
        <v>2797</v>
      </c>
      <c r="AB19" s="29">
        <v>5.1841258491240616</v>
      </c>
      <c r="AC19" s="27">
        <v>705</v>
      </c>
      <c r="AD19" s="28">
        <v>2944</v>
      </c>
      <c r="AE19" s="29">
        <v>23.947010869565215</v>
      </c>
      <c r="AF19" s="49">
        <v>65</v>
      </c>
      <c r="AG19" s="49">
        <v>769</v>
      </c>
      <c r="AH19" s="53">
        <v>8.4525357607282174</v>
      </c>
      <c r="AI19" s="53">
        <v>10.936623667975324</v>
      </c>
      <c r="AJ19" s="53">
        <v>4.0661805945036456</v>
      </c>
      <c r="AK19" s="53">
        <v>19.77005047672462</v>
      </c>
      <c r="AL19" s="49">
        <v>1.8227706113292206</v>
      </c>
      <c r="AM19" s="92">
        <v>3566</v>
      </c>
      <c r="AN19" s="92">
        <v>915</v>
      </c>
      <c r="AO19" s="93">
        <v>25.659001682557488</v>
      </c>
    </row>
    <row r="20" spans="1:41" x14ac:dyDescent="0.35">
      <c r="A20" s="43" t="s">
        <v>104</v>
      </c>
      <c r="B20" s="28">
        <v>825</v>
      </c>
      <c r="C20" s="28">
        <v>1336</v>
      </c>
      <c r="D20" s="29">
        <v>61.751497005988021</v>
      </c>
      <c r="E20" s="27">
        <v>290</v>
      </c>
      <c r="F20" s="28">
        <v>3092.5758513931887</v>
      </c>
      <c r="G20" s="29">
        <v>9.3772962713058945</v>
      </c>
      <c r="H20" s="27">
        <v>125</v>
      </c>
      <c r="I20" s="28">
        <v>1191</v>
      </c>
      <c r="J20" s="29">
        <v>10.495382031905962</v>
      </c>
      <c r="K20" s="27">
        <v>310</v>
      </c>
      <c r="L20" s="28">
        <v>3092.5758513931887</v>
      </c>
      <c r="M20" s="29">
        <v>10.024006358982163</v>
      </c>
      <c r="N20" s="27">
        <v>280</v>
      </c>
      <c r="O20" s="28">
        <v>2761.08</v>
      </c>
      <c r="P20" s="29">
        <v>10.140959334753068</v>
      </c>
      <c r="Q20" s="27">
        <v>30</v>
      </c>
      <c r="R20" s="28">
        <v>331.49585139318884</v>
      </c>
      <c r="S20" s="29">
        <v>9.0498870118337784</v>
      </c>
      <c r="T20" s="27">
        <v>150</v>
      </c>
      <c r="U20" s="28">
        <v>1422</v>
      </c>
      <c r="V20" s="29">
        <v>10.548523206751055</v>
      </c>
      <c r="W20" s="27">
        <v>290</v>
      </c>
      <c r="X20" s="28">
        <v>1298.4241486068113</v>
      </c>
      <c r="Y20" s="29">
        <v>22.334766363608182</v>
      </c>
      <c r="Z20" s="27">
        <v>305</v>
      </c>
      <c r="AA20" s="28">
        <v>4385</v>
      </c>
      <c r="AB20" s="29">
        <v>6.955530216647662</v>
      </c>
      <c r="AC20" s="27">
        <v>1555</v>
      </c>
      <c r="AD20" s="28">
        <v>4518</v>
      </c>
      <c r="AE20" s="29">
        <v>34.417884019477647</v>
      </c>
      <c r="AF20" s="49">
        <v>130</v>
      </c>
      <c r="AG20" s="49">
        <v>1336</v>
      </c>
      <c r="AH20" s="53">
        <v>9.7305389221556897</v>
      </c>
      <c r="AI20" s="53">
        <v>14.420555846879916</v>
      </c>
      <c r="AJ20" s="53">
        <v>5.3312357979374232</v>
      </c>
      <c r="AK20" s="53">
        <v>27.180562838664567</v>
      </c>
      <c r="AL20" s="49">
        <v>2.2723300122356229</v>
      </c>
      <c r="AM20" s="92">
        <v>5721</v>
      </c>
      <c r="AN20" s="92">
        <v>1990</v>
      </c>
      <c r="AO20" s="93">
        <v>34.784128648837616</v>
      </c>
    </row>
    <row r="21" spans="1:41" x14ac:dyDescent="0.35">
      <c r="A21" s="43" t="s">
        <v>105</v>
      </c>
      <c r="B21" s="28">
        <v>2140</v>
      </c>
      <c r="C21" s="28">
        <v>3479</v>
      </c>
      <c r="D21" s="29">
        <v>61.511928715148031</v>
      </c>
      <c r="E21" s="27">
        <v>560</v>
      </c>
      <c r="F21" s="28">
        <v>8505.3069544364516</v>
      </c>
      <c r="G21" s="29">
        <v>6.5841245119072216</v>
      </c>
      <c r="H21" s="27">
        <v>160</v>
      </c>
      <c r="I21" s="28">
        <v>3236</v>
      </c>
      <c r="J21" s="29">
        <v>4.9443757725587147</v>
      </c>
      <c r="K21" s="27">
        <v>500</v>
      </c>
      <c r="L21" s="28">
        <v>8505.3069544364516</v>
      </c>
      <c r="M21" s="29">
        <v>5.8786825999171626</v>
      </c>
      <c r="N21" s="27">
        <v>460</v>
      </c>
      <c r="O21" s="28">
        <v>7548.8475609756097</v>
      </c>
      <c r="P21" s="29">
        <v>6.093645371487006</v>
      </c>
      <c r="Q21" s="27">
        <v>40</v>
      </c>
      <c r="R21" s="28">
        <v>956.45939346084106</v>
      </c>
      <c r="S21" s="29">
        <v>4.1820907686696964</v>
      </c>
      <c r="T21" s="27">
        <v>195</v>
      </c>
      <c r="U21" s="28">
        <v>3963</v>
      </c>
      <c r="V21" s="29">
        <v>4.9205147615442844</v>
      </c>
      <c r="W21" s="27">
        <v>375</v>
      </c>
      <c r="X21" s="28">
        <v>2986.6930455635493</v>
      </c>
      <c r="Y21" s="29">
        <v>12.55569267678937</v>
      </c>
      <c r="Z21" s="27">
        <v>635</v>
      </c>
      <c r="AA21" s="28">
        <v>11457</v>
      </c>
      <c r="AB21" s="29">
        <v>5.5424631229815837</v>
      </c>
      <c r="AC21" s="27">
        <v>3385</v>
      </c>
      <c r="AD21" s="28">
        <v>12180</v>
      </c>
      <c r="AE21" s="29">
        <v>27.791461412151069</v>
      </c>
      <c r="AF21" s="49">
        <v>340</v>
      </c>
      <c r="AG21" s="49">
        <v>3479</v>
      </c>
      <c r="AH21" s="53">
        <v>9.7729232538085657</v>
      </c>
      <c r="AI21" s="53">
        <v>14.327798607391538</v>
      </c>
      <c r="AJ21" s="53">
        <v>4.2514729512587035</v>
      </c>
      <c r="AK21" s="53">
        <v>22.66336368505624</v>
      </c>
      <c r="AL21" s="49">
        <v>2.2763792179967863</v>
      </c>
      <c r="AM21" s="92">
        <v>14936</v>
      </c>
      <c r="AN21" s="92">
        <v>4360</v>
      </c>
      <c r="AO21" s="93">
        <v>29.191215854311732</v>
      </c>
    </row>
    <row r="22" spans="1:41" x14ac:dyDescent="0.35">
      <c r="A22" s="43" t="s">
        <v>106</v>
      </c>
      <c r="B22" s="28">
        <v>985</v>
      </c>
      <c r="C22" s="28">
        <v>1599</v>
      </c>
      <c r="D22" s="29">
        <v>61.601000625390867</v>
      </c>
      <c r="E22" s="27">
        <v>225</v>
      </c>
      <c r="F22" s="28">
        <v>3196.1123595505619</v>
      </c>
      <c r="G22" s="29">
        <v>7.0398025691324433</v>
      </c>
      <c r="H22" s="27">
        <v>60</v>
      </c>
      <c r="I22" s="28">
        <v>1200</v>
      </c>
      <c r="J22" s="29">
        <v>5</v>
      </c>
      <c r="K22" s="27">
        <v>210</v>
      </c>
      <c r="L22" s="28">
        <v>3196.1123595505619</v>
      </c>
      <c r="M22" s="29">
        <v>6.5704823978569475</v>
      </c>
      <c r="N22" s="27">
        <v>195</v>
      </c>
      <c r="O22" s="28">
        <v>2776.6859205776173</v>
      </c>
      <c r="P22" s="29">
        <v>7.0227604265532246</v>
      </c>
      <c r="Q22" s="27">
        <v>15</v>
      </c>
      <c r="R22" s="28">
        <v>419.42643897294448</v>
      </c>
      <c r="S22" s="29">
        <v>3.5763124605903993</v>
      </c>
      <c r="T22" s="27">
        <v>65</v>
      </c>
      <c r="U22" s="28">
        <v>1625</v>
      </c>
      <c r="V22" s="29">
        <v>4</v>
      </c>
      <c r="W22" s="27">
        <v>120</v>
      </c>
      <c r="X22" s="28">
        <v>1147.8876404494381</v>
      </c>
      <c r="Y22" s="29">
        <v>10.453984847594997</v>
      </c>
      <c r="Z22" s="27">
        <v>235</v>
      </c>
      <c r="AA22" s="28">
        <v>4397</v>
      </c>
      <c r="AB22" s="29">
        <v>5.344553104389357</v>
      </c>
      <c r="AC22" s="27">
        <v>1510</v>
      </c>
      <c r="AD22" s="28">
        <v>4881</v>
      </c>
      <c r="AE22" s="29">
        <v>30.936283548453186</v>
      </c>
      <c r="AF22" s="49">
        <v>205</v>
      </c>
      <c r="AG22" s="49">
        <v>1599</v>
      </c>
      <c r="AH22" s="53">
        <v>12.820512820512819</v>
      </c>
      <c r="AI22" s="53">
        <v>16.42761841227485</v>
      </c>
      <c r="AJ22" s="53">
        <v>3.9192795196797867</v>
      </c>
      <c r="AK22" s="53">
        <v>25.183455637091395</v>
      </c>
      <c r="AL22" s="49">
        <v>3.4189459639759843</v>
      </c>
      <c r="AM22" s="92">
        <v>5996</v>
      </c>
      <c r="AN22" s="92">
        <v>1950</v>
      </c>
      <c r="AO22" s="93">
        <v>32.521681120747168</v>
      </c>
    </row>
    <row r="23" spans="1:41" x14ac:dyDescent="0.35">
      <c r="A23" s="43" t="s">
        <v>107</v>
      </c>
      <c r="B23" s="28">
        <v>6465</v>
      </c>
      <c r="C23" s="28">
        <v>11175</v>
      </c>
      <c r="D23" s="29">
        <v>57.852348993288594</v>
      </c>
      <c r="E23" s="27">
        <v>2325</v>
      </c>
      <c r="F23" s="28">
        <v>42223.713638325426</v>
      </c>
      <c r="G23" s="29">
        <v>5.5063844452792399</v>
      </c>
      <c r="H23" s="27">
        <v>865</v>
      </c>
      <c r="I23" s="28">
        <v>17994</v>
      </c>
      <c r="J23" s="29">
        <v>4.807157941536067</v>
      </c>
      <c r="K23" s="27">
        <v>2360</v>
      </c>
      <c r="L23" s="28">
        <v>42223.713638325426</v>
      </c>
      <c r="M23" s="29">
        <v>5.5892762541329049</v>
      </c>
      <c r="N23" s="27">
        <v>2110</v>
      </c>
      <c r="O23" s="28">
        <v>36176.295652173911</v>
      </c>
      <c r="P23" s="29">
        <v>5.8325485292555257</v>
      </c>
      <c r="Q23" s="27">
        <v>250</v>
      </c>
      <c r="R23" s="28">
        <v>6047.4179861515076</v>
      </c>
      <c r="S23" s="29">
        <v>4.1339957081269407</v>
      </c>
      <c r="T23" s="27">
        <v>890</v>
      </c>
      <c r="U23" s="28">
        <v>17273</v>
      </c>
      <c r="V23" s="29">
        <v>5.1525502228912172</v>
      </c>
      <c r="W23" s="27">
        <v>1695</v>
      </c>
      <c r="X23" s="28">
        <v>14896.286361674578</v>
      </c>
      <c r="Y23" s="29">
        <v>11.378674918340218</v>
      </c>
      <c r="Z23" s="27">
        <v>3760</v>
      </c>
      <c r="AA23" s="28">
        <v>57162</v>
      </c>
      <c r="AB23" s="29">
        <v>6.5777964381932046</v>
      </c>
      <c r="AC23" s="27">
        <v>11740</v>
      </c>
      <c r="AD23" s="28">
        <v>54256</v>
      </c>
      <c r="AE23" s="29">
        <v>21.638159834856975</v>
      </c>
      <c r="AF23" s="49">
        <v>1370</v>
      </c>
      <c r="AG23" s="49">
        <v>11175</v>
      </c>
      <c r="AH23" s="53">
        <v>12.259507829977629</v>
      </c>
      <c r="AI23" s="53">
        <v>9.460467974889152</v>
      </c>
      <c r="AJ23" s="53">
        <v>5.5021437874065295</v>
      </c>
      <c r="AK23" s="53">
        <v>17.179565974508684</v>
      </c>
      <c r="AL23" s="49">
        <v>2.0047704757305707</v>
      </c>
      <c r="AM23" s="92">
        <v>68337</v>
      </c>
      <c r="AN23" s="92">
        <v>16870</v>
      </c>
      <c r="AO23" s="93">
        <v>24.686480237645785</v>
      </c>
    </row>
    <row r="24" spans="1:41" x14ac:dyDescent="0.35">
      <c r="A24" s="44" t="s">
        <v>108</v>
      </c>
      <c r="B24" s="28">
        <v>6905</v>
      </c>
      <c r="C24" s="28">
        <v>11006</v>
      </c>
      <c r="D24" s="29">
        <v>62.738506269307649</v>
      </c>
      <c r="E24" s="27">
        <v>2435</v>
      </c>
      <c r="F24" s="28">
        <v>34202.196765498651</v>
      </c>
      <c r="G24" s="29">
        <v>7.1194257395077551</v>
      </c>
      <c r="H24" s="27">
        <v>770</v>
      </c>
      <c r="I24" s="28">
        <v>14274</v>
      </c>
      <c r="J24" s="29">
        <v>5.3944234272103122</v>
      </c>
      <c r="K24" s="27">
        <v>2410</v>
      </c>
      <c r="L24" s="28">
        <v>34202.196765498651</v>
      </c>
      <c r="M24" s="29">
        <v>7.0463310193896067</v>
      </c>
      <c r="N24" s="27">
        <v>2165</v>
      </c>
      <c r="O24" s="28">
        <v>30172.725043277555</v>
      </c>
      <c r="P24" s="29">
        <v>7.1753545524797051</v>
      </c>
      <c r="Q24" s="27">
        <v>245</v>
      </c>
      <c r="R24" s="28">
        <v>4029.4717222210993</v>
      </c>
      <c r="S24" s="29">
        <v>6.0802014976035785</v>
      </c>
      <c r="T24" s="27">
        <v>875</v>
      </c>
      <c r="U24" s="28">
        <v>14613</v>
      </c>
      <c r="V24" s="29">
        <v>5.9878190652159038</v>
      </c>
      <c r="W24" s="27">
        <v>1575</v>
      </c>
      <c r="X24" s="28">
        <v>11441.803234501349</v>
      </c>
      <c r="Y24" s="29">
        <v>13.765312754643267</v>
      </c>
      <c r="Z24" s="27">
        <v>2940</v>
      </c>
      <c r="AA24" s="28">
        <v>45660</v>
      </c>
      <c r="AB24" s="29">
        <v>6.438896189224705</v>
      </c>
      <c r="AC24" s="27">
        <v>12420</v>
      </c>
      <c r="AD24" s="28">
        <v>45881</v>
      </c>
      <c r="AE24" s="29">
        <v>27.070028988034263</v>
      </c>
      <c r="AF24" s="49">
        <v>1305</v>
      </c>
      <c r="AG24" s="49">
        <v>11006</v>
      </c>
      <c r="AH24" s="53">
        <v>11.857168817008905</v>
      </c>
      <c r="AI24" s="53">
        <v>12.185437475735009</v>
      </c>
      <c r="AJ24" s="53">
        <v>5.1882963328980338</v>
      </c>
      <c r="AK24" s="53">
        <v>21.917904916528428</v>
      </c>
      <c r="AL24" s="49">
        <v>2.3029682702149437</v>
      </c>
      <c r="AM24" s="92">
        <v>56666</v>
      </c>
      <c r="AN24" s="92">
        <v>16665</v>
      </c>
      <c r="AO24" s="93">
        <v>29.409169519641409</v>
      </c>
    </row>
    <row r="25" spans="1:41" x14ac:dyDescent="0.35">
      <c r="A25" s="35" t="s">
        <v>32</v>
      </c>
      <c r="B25" s="70">
        <v>32208.565998149927</v>
      </c>
      <c r="C25" s="70">
        <v>53797.456007609988</v>
      </c>
      <c r="D25" s="71">
        <v>59.870054066485643</v>
      </c>
      <c r="E25" s="70">
        <v>9183.1022257483382</v>
      </c>
      <c r="F25" s="70">
        <v>144778.86084299732</v>
      </c>
      <c r="G25" s="38">
        <v>6.34284741037352</v>
      </c>
      <c r="H25" s="36">
        <v>3013.1190314890282</v>
      </c>
      <c r="I25" s="37">
        <v>57066.887550277104</v>
      </c>
      <c r="J25" s="38">
        <v>5.2799778660337982</v>
      </c>
      <c r="K25" s="36">
        <v>8691.7410864348512</v>
      </c>
      <c r="L25" s="37">
        <v>144778.86084299732</v>
      </c>
      <c r="M25" s="38">
        <v>6.0034600602780293</v>
      </c>
      <c r="N25" s="36">
        <v>12221.451807296809</v>
      </c>
      <c r="O25" s="37">
        <v>125597.21566719458</v>
      </c>
      <c r="P25" s="38">
        <v>9.730670972580322</v>
      </c>
      <c r="Q25" s="36">
        <v>1881.4853220283758</v>
      </c>
      <c r="R25" s="37">
        <v>17646.232398861124</v>
      </c>
      <c r="S25" s="38">
        <v>10.66224947910017</v>
      </c>
      <c r="T25" s="36">
        <v>3371.5761982800086</v>
      </c>
      <c r="U25" s="37">
        <v>64129</v>
      </c>
      <c r="V25" s="38">
        <v>5.2574906801603154</v>
      </c>
      <c r="W25" s="36">
        <v>6467.1262875425164</v>
      </c>
      <c r="X25" s="99">
        <v>51017.81489744188</v>
      </c>
      <c r="Y25" s="100">
        <v>12.676211830206762</v>
      </c>
      <c r="Z25" s="101">
        <v>11415.731052875379</v>
      </c>
      <c r="AA25" s="99">
        <v>195821.67384986146</v>
      </c>
      <c r="AB25" s="100">
        <v>5.8296565586646656</v>
      </c>
      <c r="AC25" s="101">
        <v>53050.468348894363</v>
      </c>
      <c r="AD25" s="99">
        <v>201873.78395412106</v>
      </c>
      <c r="AE25" s="100">
        <v>26.279028068820914</v>
      </c>
      <c r="AF25" s="99">
        <v>5834.6243944055823</v>
      </c>
      <c r="AG25" s="99">
        <v>53797.456007609988</v>
      </c>
      <c r="AH25" s="102">
        <v>10.845539598713065</v>
      </c>
      <c r="AI25" s="102">
        <v>12.903083997023989</v>
      </c>
      <c r="AJ25" s="102">
        <v>4.5732596934351868</v>
      </c>
      <c r="AK25" s="102">
        <v>21.25256520971984</v>
      </c>
      <c r="AL25" s="99">
        <v>2.3374107576358671</v>
      </c>
      <c r="AM25" s="99">
        <v>249619.12985747145</v>
      </c>
      <c r="AN25" s="103">
        <v>70300.823796175333</v>
      </c>
      <c r="AO25" s="102">
        <v>28.163235660790896</v>
      </c>
    </row>
    <row r="26" spans="1:41" x14ac:dyDescent="0.35">
      <c r="A26" s="39" t="s">
        <v>33</v>
      </c>
      <c r="B26" s="73">
        <v>800840</v>
      </c>
      <c r="C26" s="73">
        <v>1425221</v>
      </c>
      <c r="D26" s="74">
        <v>56.190583776130154</v>
      </c>
      <c r="E26" s="73">
        <v>239565</v>
      </c>
      <c r="F26" s="73">
        <v>5145426.7819421878</v>
      </c>
      <c r="G26" s="42">
        <v>4.6558820123677673</v>
      </c>
      <c r="H26" s="40">
        <v>65320</v>
      </c>
      <c r="I26" s="41">
        <v>2136375</v>
      </c>
      <c r="J26" s="42">
        <v>3.0575156515124919</v>
      </c>
      <c r="K26" s="40">
        <v>253395</v>
      </c>
      <c r="L26" s="41">
        <v>5145426.7819421943</v>
      </c>
      <c r="M26" s="42">
        <v>4.9246643813742779</v>
      </c>
      <c r="N26" s="40">
        <v>421242</v>
      </c>
      <c r="O26" s="41">
        <v>4614112.3931409894</v>
      </c>
      <c r="P26" s="42">
        <v>9.1294265095533511</v>
      </c>
      <c r="Q26" s="40">
        <v>49011</v>
      </c>
      <c r="R26" s="41">
        <v>601497.54838414572</v>
      </c>
      <c r="S26" s="42">
        <v>8.1481628863928783</v>
      </c>
      <c r="T26" s="40">
        <v>89965</v>
      </c>
      <c r="U26" s="41">
        <v>2135964</v>
      </c>
      <c r="V26" s="42">
        <v>4.2119155566292319</v>
      </c>
      <c r="W26" s="40">
        <v>168240</v>
      </c>
      <c r="X26" s="94">
        <v>1593509.2180578101</v>
      </c>
      <c r="Y26" s="95">
        <v>10.557830359152431</v>
      </c>
      <c r="Z26" s="96">
        <v>454151</v>
      </c>
      <c r="AA26" s="94">
        <v>6800892</v>
      </c>
      <c r="AB26" s="95">
        <v>6.6778152042408561</v>
      </c>
      <c r="AC26" s="96">
        <v>1364595</v>
      </c>
      <c r="AD26" s="94">
        <v>6670926</v>
      </c>
      <c r="AE26" s="95">
        <v>20.455855753758922</v>
      </c>
      <c r="AF26" s="94">
        <v>170995</v>
      </c>
      <c r="AG26" s="94">
        <v>1425221</v>
      </c>
      <c r="AH26" s="97">
        <v>11.997788413165397</v>
      </c>
      <c r="AI26" s="97">
        <v>9.7353391571450576</v>
      </c>
      <c r="AJ26" s="97">
        <v>5.5208456290352439</v>
      </c>
      <c r="AK26" s="97">
        <v>16.588575916717897</v>
      </c>
      <c r="AL26" s="94">
        <v>2.078685279426626</v>
      </c>
      <c r="AM26" s="94">
        <v>8226113</v>
      </c>
      <c r="AN26" s="98">
        <v>1989741</v>
      </c>
      <c r="AO26" s="97">
        <v>24.188106825179766</v>
      </c>
    </row>
    <row r="27" spans="1:41" x14ac:dyDescent="0.35">
      <c r="B27" s="4"/>
      <c r="C27" s="4"/>
      <c r="E27" s="4"/>
      <c r="F27" s="4"/>
      <c r="H27" s="4"/>
      <c r="I27" s="4"/>
      <c r="K27" s="4"/>
      <c r="L27" s="4"/>
      <c r="N27" s="4"/>
      <c r="O27" s="4"/>
      <c r="Q27" s="4"/>
      <c r="R27" s="4"/>
      <c r="T27" s="4"/>
      <c r="U27" s="4"/>
      <c r="W27" s="4"/>
      <c r="X27" s="4"/>
      <c r="Z27" s="4"/>
      <c r="AA27" s="4"/>
      <c r="AC27" s="4"/>
      <c r="AD27" s="4"/>
      <c r="AF27" s="4"/>
      <c r="AG27" s="4"/>
      <c r="AI27" s="4"/>
      <c r="AJ27" s="4"/>
    </row>
    <row r="29" spans="1:41" ht="90" x14ac:dyDescent="0.35">
      <c r="A29" s="51" t="s">
        <v>121</v>
      </c>
    </row>
    <row r="30" spans="1:41" x14ac:dyDescent="0.35">
      <c r="A30" s="52" t="s">
        <v>87</v>
      </c>
    </row>
  </sheetData>
  <mergeCells count="3">
    <mergeCell ref="B1:S1"/>
    <mergeCell ref="T1:AE1"/>
    <mergeCell ref="AF1:AR1"/>
  </mergeCells>
  <conditionalFormatting sqref="A3:AE24 A25:A26 Z25:AG26 G25:W26">
    <cfRule type="expression" dxfId="29" priority="9" stopIfTrue="1">
      <formula>MOD(ROW(),2)=1</formula>
    </cfRule>
  </conditionalFormatting>
  <conditionalFormatting sqref="B25:F26">
    <cfRule type="expression" dxfId="28" priority="1" stopIfTrue="1">
      <formula>MOD(ROW(),2)=1</formula>
    </cfRule>
  </conditionalFormatting>
  <hyperlinks>
    <hyperlink ref="A30" r:id="rId1" xr:uid="{00000000-0004-0000-0200-000000000000}"/>
  </hyperlinks>
  <pageMargins left="0.7" right="0.7" top="0.75" bottom="0.75" header="0.3" footer="0.3"/>
  <pageSetup paperSize="9" orientation="portrait" horizontalDpi="4294967293" verticalDpi="0" r:id="rId2"/>
  <tableParts count="1">
    <tablePart r:id="rId3"/>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B91ACC-6B4A-4E26-8F65-48FCC4E96F13}">
  <dimension ref="A3:C28"/>
  <sheetViews>
    <sheetView workbookViewId="0">
      <selection activeCell="A33" sqref="A33"/>
    </sheetView>
  </sheetViews>
  <sheetFormatPr defaultRowHeight="18" x14ac:dyDescent="0.35"/>
  <cols>
    <col min="1" max="1" width="17.796875" bestFit="1" customWidth="1"/>
    <col min="2" max="2" width="33.59765625" bestFit="1" customWidth="1"/>
    <col min="3" max="3" width="37.796875" bestFit="1" customWidth="1"/>
    <col min="4" max="5" width="40.69921875" bestFit="1" customWidth="1"/>
  </cols>
  <sheetData>
    <row r="3" spans="1:3" x14ac:dyDescent="0.35">
      <c r="A3" s="5" t="s">
        <v>38</v>
      </c>
      <c r="B3" t="s">
        <v>115</v>
      </c>
      <c r="C3" t="s">
        <v>116</v>
      </c>
    </row>
    <row r="4" spans="1:3" x14ac:dyDescent="0.35">
      <c r="A4" s="6" t="s">
        <v>100</v>
      </c>
      <c r="B4" s="8">
        <v>7.7220077220077217</v>
      </c>
      <c r="C4" s="8">
        <v>1.6289297931259161</v>
      </c>
    </row>
    <row r="5" spans="1:3" x14ac:dyDescent="0.35">
      <c r="A5" s="6" t="s">
        <v>97</v>
      </c>
      <c r="B5" s="8">
        <v>8.2706766917293226</v>
      </c>
      <c r="C5" s="8">
        <v>1.9407198306280877</v>
      </c>
    </row>
    <row r="6" spans="1:3" x14ac:dyDescent="0.35">
      <c r="A6" s="6" t="s">
        <v>91</v>
      </c>
      <c r="B6" s="8">
        <v>8.3170254403131114</v>
      </c>
      <c r="C6" s="8">
        <v>1.9036954087346025</v>
      </c>
    </row>
    <row r="7" spans="1:3" x14ac:dyDescent="0.35">
      <c r="A7" s="6" t="s">
        <v>32</v>
      </c>
      <c r="B7" s="8">
        <v>8.4525357607282174</v>
      </c>
      <c r="C7" s="8">
        <v>1.8227706113292206</v>
      </c>
    </row>
    <row r="8" spans="1:3" x14ac:dyDescent="0.35">
      <c r="A8" s="6" t="s">
        <v>99</v>
      </c>
      <c r="B8" s="8">
        <v>9.1269841269841265</v>
      </c>
      <c r="C8" s="8">
        <v>1.7788089713843775</v>
      </c>
    </row>
    <row r="9" spans="1:3" x14ac:dyDescent="0.35">
      <c r="A9" s="6" t="s">
        <v>88</v>
      </c>
      <c r="B9" s="8">
        <v>9.3211396412240592</v>
      </c>
      <c r="C9" s="8">
        <v>3.0625216687853922</v>
      </c>
    </row>
    <row r="10" spans="1:3" x14ac:dyDescent="0.35">
      <c r="A10" s="6" t="s">
        <v>98</v>
      </c>
      <c r="B10" s="8">
        <v>9.4112497264171591</v>
      </c>
      <c r="C10" s="8">
        <v>2.2350434014241904</v>
      </c>
    </row>
    <row r="11" spans="1:3" x14ac:dyDescent="0.35">
      <c r="A11" s="6" t="s">
        <v>90</v>
      </c>
      <c r="B11" s="8">
        <v>9.6153846153846168</v>
      </c>
      <c r="C11" s="8">
        <v>1.4139271827500883</v>
      </c>
    </row>
    <row r="12" spans="1:3" x14ac:dyDescent="0.35">
      <c r="A12" s="6" t="s">
        <v>94</v>
      </c>
      <c r="B12" s="8">
        <v>9.6667514627321296</v>
      </c>
      <c r="C12" s="8">
        <v>2.956278201338105</v>
      </c>
    </row>
    <row r="13" spans="1:3" x14ac:dyDescent="0.35">
      <c r="A13" s="6" t="s">
        <v>104</v>
      </c>
      <c r="B13" s="8">
        <v>9.7305389221556897</v>
      </c>
      <c r="C13" s="8">
        <v>2.2723300122356229</v>
      </c>
    </row>
    <row r="14" spans="1:3" x14ac:dyDescent="0.35">
      <c r="A14" s="6" t="s">
        <v>105</v>
      </c>
      <c r="B14" s="8">
        <v>9.7729232538085657</v>
      </c>
      <c r="C14" s="8">
        <v>2.2763792179967863</v>
      </c>
    </row>
    <row r="15" spans="1:3" x14ac:dyDescent="0.35">
      <c r="A15" s="6" t="s">
        <v>95</v>
      </c>
      <c r="B15" s="8">
        <v>9.8969072164948457</v>
      </c>
      <c r="C15" s="8">
        <v>2.1301144936540339</v>
      </c>
    </row>
    <row r="16" spans="1:3" x14ac:dyDescent="0.35">
      <c r="A16" s="6" t="s">
        <v>103</v>
      </c>
      <c r="B16" s="8">
        <v>10.059012875536482</v>
      </c>
      <c r="C16" s="8">
        <v>2.8810694529809466</v>
      </c>
    </row>
    <row r="17" spans="1:3" x14ac:dyDescent="0.35">
      <c r="A17" s="6" t="s">
        <v>92</v>
      </c>
      <c r="B17" s="8">
        <v>10.374729018271911</v>
      </c>
      <c r="C17" s="8">
        <v>2.9375657663977552</v>
      </c>
    </row>
    <row r="18" spans="1:3" x14ac:dyDescent="0.35">
      <c r="A18" s="6" t="s">
        <v>93</v>
      </c>
      <c r="B18" s="8">
        <v>10.673624288425048</v>
      </c>
      <c r="C18" s="8">
        <v>2.6605179141539552</v>
      </c>
    </row>
    <row r="19" spans="1:3" x14ac:dyDescent="0.35">
      <c r="A19" s="6" t="s">
        <v>101</v>
      </c>
      <c r="B19" s="8">
        <v>10.684798445847498</v>
      </c>
      <c r="C19" s="8">
        <v>1.9207263837960538</v>
      </c>
    </row>
    <row r="20" spans="1:3" x14ac:dyDescent="0.35">
      <c r="A20" s="6" t="s">
        <v>110</v>
      </c>
      <c r="B20" s="8">
        <v>10.845539598713065</v>
      </c>
      <c r="C20" s="8">
        <v>2.3374107576358671</v>
      </c>
    </row>
    <row r="21" spans="1:3" x14ac:dyDescent="0.35">
      <c r="A21" s="6" t="s">
        <v>89</v>
      </c>
      <c r="B21" s="8">
        <v>11.618589743589745</v>
      </c>
      <c r="C21" s="8">
        <v>2.6392428103385512</v>
      </c>
    </row>
    <row r="22" spans="1:3" x14ac:dyDescent="0.35">
      <c r="A22" s="6" t="s">
        <v>102</v>
      </c>
      <c r="B22" s="8">
        <v>11.815920398009951</v>
      </c>
      <c r="C22" s="8">
        <v>2.8189910979228485</v>
      </c>
    </row>
    <row r="23" spans="1:3" x14ac:dyDescent="0.35">
      <c r="A23" s="6" t="s">
        <v>108</v>
      </c>
      <c r="B23" s="8">
        <v>11.857168817008905</v>
      </c>
      <c r="C23" s="8">
        <v>2.3029682702149437</v>
      </c>
    </row>
    <row r="24" spans="1:3" x14ac:dyDescent="0.35">
      <c r="A24" s="6" t="s">
        <v>33</v>
      </c>
      <c r="B24" s="8">
        <v>11.997788413165397</v>
      </c>
      <c r="C24" s="8">
        <v>2.078685279426626</v>
      </c>
    </row>
    <row r="25" spans="1:3" x14ac:dyDescent="0.35">
      <c r="A25" s="6" t="s">
        <v>107</v>
      </c>
      <c r="B25" s="8">
        <v>12.259507829977629</v>
      </c>
      <c r="C25" s="8">
        <v>2.0047704757305707</v>
      </c>
    </row>
    <row r="26" spans="1:3" x14ac:dyDescent="0.35">
      <c r="A26" s="6" t="s">
        <v>106</v>
      </c>
      <c r="B26" s="8">
        <v>12.820512820512819</v>
      </c>
      <c r="C26" s="8">
        <v>3.4189459639759843</v>
      </c>
    </row>
    <row r="27" spans="1:3" x14ac:dyDescent="0.35">
      <c r="A27" s="6" t="s">
        <v>96</v>
      </c>
      <c r="B27" s="8">
        <v>12.969588550983898</v>
      </c>
      <c r="C27" s="8">
        <v>2.1470348708077296</v>
      </c>
    </row>
    <row r="28" spans="1:3" x14ac:dyDescent="0.35">
      <c r="A28" s="6" t="s">
        <v>109</v>
      </c>
      <c r="B28" s="8">
        <v>247.28090538002186</v>
      </c>
      <c r="C28" s="8">
        <v>55.569447836768248</v>
      </c>
    </row>
  </sheetData>
  <pageMargins left="0.7" right="0.7" top="0.75" bottom="0.75" header="0.3" footer="0.3"/>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1758A3-3325-4CE5-AFAC-49A43F0604F7}">
  <dimension ref="A3:B28"/>
  <sheetViews>
    <sheetView workbookViewId="0">
      <selection activeCell="A33" sqref="A33"/>
    </sheetView>
  </sheetViews>
  <sheetFormatPr defaultRowHeight="18" x14ac:dyDescent="0.35"/>
  <cols>
    <col min="1" max="1" width="17.796875" bestFit="1" customWidth="1"/>
    <col min="2" max="4" width="49" bestFit="1" customWidth="1"/>
    <col min="5" max="5" width="47.59765625" bestFit="1" customWidth="1"/>
  </cols>
  <sheetData>
    <row r="3" spans="1:2" x14ac:dyDescent="0.35">
      <c r="A3" s="5" t="s">
        <v>38</v>
      </c>
      <c r="B3" t="s">
        <v>120</v>
      </c>
    </row>
    <row r="4" spans="1:2" x14ac:dyDescent="0.35">
      <c r="A4" s="6" t="s">
        <v>90</v>
      </c>
      <c r="B4" s="8">
        <v>18.381053375751151</v>
      </c>
    </row>
    <row r="5" spans="1:2" x14ac:dyDescent="0.35">
      <c r="A5" s="6" t="s">
        <v>96</v>
      </c>
      <c r="B5" s="8">
        <v>21.37780410157696</v>
      </c>
    </row>
    <row r="6" spans="1:2" x14ac:dyDescent="0.35">
      <c r="A6" s="6" t="s">
        <v>33</v>
      </c>
      <c r="B6" s="8">
        <v>24.188106825179766</v>
      </c>
    </row>
    <row r="7" spans="1:2" x14ac:dyDescent="0.35">
      <c r="A7" s="6" t="s">
        <v>99</v>
      </c>
      <c r="B7" s="8">
        <v>24.671307037896366</v>
      </c>
    </row>
    <row r="8" spans="1:2" x14ac:dyDescent="0.35">
      <c r="A8" s="6" t="s">
        <v>95</v>
      </c>
      <c r="B8" s="8">
        <v>24.673826218159224</v>
      </c>
    </row>
    <row r="9" spans="1:2" x14ac:dyDescent="0.35">
      <c r="A9" s="6" t="s">
        <v>107</v>
      </c>
      <c r="B9" s="8">
        <v>24.686480237645785</v>
      </c>
    </row>
    <row r="10" spans="1:2" x14ac:dyDescent="0.35">
      <c r="A10" s="6" t="s">
        <v>32</v>
      </c>
      <c r="B10" s="8">
        <v>25.659001682557488</v>
      </c>
    </row>
    <row r="11" spans="1:2" x14ac:dyDescent="0.35">
      <c r="A11" s="6" t="s">
        <v>89</v>
      </c>
      <c r="B11" s="8">
        <v>26.847469967236986</v>
      </c>
    </row>
    <row r="12" spans="1:2" x14ac:dyDescent="0.35">
      <c r="A12" s="6" t="s">
        <v>102</v>
      </c>
      <c r="B12" s="8">
        <v>27.151335311572701</v>
      </c>
    </row>
    <row r="13" spans="1:2" x14ac:dyDescent="0.35">
      <c r="A13" s="6" t="s">
        <v>101</v>
      </c>
      <c r="B13" s="8">
        <v>27.675921075606773</v>
      </c>
    </row>
    <row r="14" spans="1:2" x14ac:dyDescent="0.35">
      <c r="A14" s="6" t="s">
        <v>97</v>
      </c>
      <c r="B14" s="8">
        <v>27.875793930839805</v>
      </c>
    </row>
    <row r="15" spans="1:2" x14ac:dyDescent="0.35">
      <c r="A15" s="6" t="s">
        <v>110</v>
      </c>
      <c r="B15" s="8">
        <v>28.163235660790896</v>
      </c>
    </row>
    <row r="16" spans="1:2" x14ac:dyDescent="0.35">
      <c r="A16" s="6" t="s">
        <v>91</v>
      </c>
      <c r="B16" s="8">
        <v>28.443449048152296</v>
      </c>
    </row>
    <row r="17" spans="1:2" x14ac:dyDescent="0.35">
      <c r="A17" s="6" t="s">
        <v>105</v>
      </c>
      <c r="B17" s="8">
        <v>29.191215854311732</v>
      </c>
    </row>
    <row r="18" spans="1:2" x14ac:dyDescent="0.35">
      <c r="A18" s="6" t="s">
        <v>108</v>
      </c>
      <c r="B18" s="8">
        <v>29.409169519641409</v>
      </c>
    </row>
    <row r="19" spans="1:2" x14ac:dyDescent="0.35">
      <c r="A19" s="6" t="s">
        <v>100</v>
      </c>
      <c r="B19" s="8">
        <v>29.972308193516859</v>
      </c>
    </row>
    <row r="20" spans="1:2" x14ac:dyDescent="0.35">
      <c r="A20" s="6" t="s">
        <v>98</v>
      </c>
      <c r="B20" s="8">
        <v>31.628463017828366</v>
      </c>
    </row>
    <row r="21" spans="1:2" x14ac:dyDescent="0.35">
      <c r="A21" s="6" t="s">
        <v>103</v>
      </c>
      <c r="B21" s="8">
        <v>32.037492317148129</v>
      </c>
    </row>
    <row r="22" spans="1:2" x14ac:dyDescent="0.35">
      <c r="A22" s="6" t="s">
        <v>106</v>
      </c>
      <c r="B22" s="8">
        <v>32.521681120747168</v>
      </c>
    </row>
    <row r="23" spans="1:2" x14ac:dyDescent="0.35">
      <c r="A23" s="6" t="s">
        <v>93</v>
      </c>
      <c r="B23" s="8">
        <v>33.345157857396238</v>
      </c>
    </row>
    <row r="24" spans="1:2" x14ac:dyDescent="0.35">
      <c r="A24" s="6" t="s">
        <v>104</v>
      </c>
      <c r="B24" s="8">
        <v>34.784128648837616</v>
      </c>
    </row>
    <row r="25" spans="1:2" x14ac:dyDescent="0.35">
      <c r="A25" s="6" t="s">
        <v>92</v>
      </c>
      <c r="B25" s="8">
        <v>35.075412136092595</v>
      </c>
    </row>
    <row r="26" spans="1:2" x14ac:dyDescent="0.35">
      <c r="A26" s="6" t="s">
        <v>94</v>
      </c>
      <c r="B26" s="8">
        <v>35.397541621285207</v>
      </c>
    </row>
    <row r="27" spans="1:2" x14ac:dyDescent="0.35">
      <c r="A27" s="6" t="s">
        <v>88</v>
      </c>
      <c r="B27" s="8">
        <v>37.096960591702299</v>
      </c>
    </row>
    <row r="28" spans="1:2" x14ac:dyDescent="0.35">
      <c r="A28" s="6" t="s">
        <v>109</v>
      </c>
      <c r="B28" s="8">
        <v>690.25431535147379</v>
      </c>
    </row>
  </sheetData>
  <pageMargins left="0.7" right="0.7" top="0.75" bottom="0.75" header="0.3" footer="0.3"/>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B0B473-B9C0-435F-8F45-9DC66EF1631D}">
  <dimension ref="A3:C28"/>
  <sheetViews>
    <sheetView workbookViewId="0">
      <selection activeCell="A33" sqref="A33"/>
    </sheetView>
  </sheetViews>
  <sheetFormatPr defaultRowHeight="18" x14ac:dyDescent="0.35"/>
  <cols>
    <col min="1" max="1" width="17.796875" bestFit="1" customWidth="1"/>
    <col min="2" max="2" width="31.09765625" bestFit="1" customWidth="1"/>
    <col min="3" max="3" width="35.8984375" bestFit="1" customWidth="1"/>
  </cols>
  <sheetData>
    <row r="3" spans="1:3" x14ac:dyDescent="0.35">
      <c r="A3" s="5" t="s">
        <v>38</v>
      </c>
      <c r="B3" t="s">
        <v>111</v>
      </c>
      <c r="C3" t="s">
        <v>112</v>
      </c>
    </row>
    <row r="4" spans="1:3" x14ac:dyDescent="0.35">
      <c r="A4" s="6" t="s">
        <v>89</v>
      </c>
      <c r="B4">
        <v>4.0037682524729155</v>
      </c>
      <c r="C4">
        <v>3.0942846741900256</v>
      </c>
    </row>
    <row r="5" spans="1:3" x14ac:dyDescent="0.35">
      <c r="A5" s="6" t="s">
        <v>90</v>
      </c>
      <c r="B5">
        <v>4.3514297554910906</v>
      </c>
      <c r="C5">
        <v>3.7115588547189819</v>
      </c>
    </row>
    <row r="6" spans="1:3" x14ac:dyDescent="0.35">
      <c r="A6" s="6" t="s">
        <v>96</v>
      </c>
      <c r="B6">
        <v>4.4139827876852094</v>
      </c>
      <c r="C6">
        <v>3.6832753387132602</v>
      </c>
    </row>
    <row r="7" spans="1:3" x14ac:dyDescent="0.35">
      <c r="A7" s="6" t="s">
        <v>91</v>
      </c>
      <c r="B7">
        <v>4.5018878884693585</v>
      </c>
      <c r="C7">
        <v>3.4714445688689812</v>
      </c>
    </row>
    <row r="8" spans="1:3" x14ac:dyDescent="0.35">
      <c r="A8" s="6" t="s">
        <v>102</v>
      </c>
      <c r="B8">
        <v>4.6765393608729537</v>
      </c>
      <c r="C8">
        <v>3.5608308605341246</v>
      </c>
    </row>
    <row r="9" spans="1:3" x14ac:dyDescent="0.35">
      <c r="A9" s="6" t="s">
        <v>99</v>
      </c>
      <c r="B9">
        <v>4.7070124879923156</v>
      </c>
      <c r="C9">
        <v>3.7896365042536742</v>
      </c>
    </row>
    <row r="10" spans="1:3" x14ac:dyDescent="0.35">
      <c r="A10" s="6" t="s">
        <v>95</v>
      </c>
      <c r="B10">
        <v>4.806604840533816</v>
      </c>
      <c r="C10">
        <v>3.7720777491790183</v>
      </c>
    </row>
    <row r="11" spans="1:3" x14ac:dyDescent="0.35">
      <c r="A11" s="6" t="s">
        <v>97</v>
      </c>
      <c r="B11">
        <v>4.8409405255878291</v>
      </c>
      <c r="C11">
        <v>3.7050105857445308</v>
      </c>
    </row>
    <row r="12" spans="1:3" x14ac:dyDescent="0.35">
      <c r="A12" s="6" t="s">
        <v>32</v>
      </c>
      <c r="B12">
        <v>5.1841258491240616</v>
      </c>
      <c r="C12">
        <v>4.0661805945036456</v>
      </c>
    </row>
    <row r="13" spans="1:3" x14ac:dyDescent="0.35">
      <c r="A13" s="6" t="s">
        <v>106</v>
      </c>
      <c r="B13">
        <v>5.344553104389357</v>
      </c>
      <c r="C13">
        <v>3.9192795196797867</v>
      </c>
    </row>
    <row r="14" spans="1:3" x14ac:dyDescent="0.35">
      <c r="A14" s="6" t="s">
        <v>101</v>
      </c>
      <c r="B14">
        <v>5.5348589675359232</v>
      </c>
      <c r="C14">
        <v>4.5398987253361271</v>
      </c>
    </row>
    <row r="15" spans="1:3" x14ac:dyDescent="0.35">
      <c r="A15" s="6" t="s">
        <v>105</v>
      </c>
      <c r="B15">
        <v>5.5424631229815837</v>
      </c>
      <c r="C15">
        <v>4.2514729512587035</v>
      </c>
    </row>
    <row r="16" spans="1:3" x14ac:dyDescent="0.35">
      <c r="A16" s="6" t="s">
        <v>103</v>
      </c>
      <c r="B16">
        <v>5.7062876830318698</v>
      </c>
      <c r="C16">
        <v>4.0719114935464047</v>
      </c>
    </row>
    <row r="17" spans="1:3" x14ac:dyDescent="0.35">
      <c r="A17" s="6" t="s">
        <v>92</v>
      </c>
      <c r="B17">
        <v>5.7492354740061158</v>
      </c>
      <c r="C17">
        <v>4.1213609259908797</v>
      </c>
    </row>
    <row r="18" spans="1:3" x14ac:dyDescent="0.35">
      <c r="A18" s="6" t="s">
        <v>110</v>
      </c>
      <c r="B18">
        <v>5.8296565586646656</v>
      </c>
      <c r="C18">
        <v>4.5732596934351868</v>
      </c>
    </row>
    <row r="19" spans="1:3" x14ac:dyDescent="0.35">
      <c r="A19" s="6" t="s">
        <v>98</v>
      </c>
      <c r="B19">
        <v>5.8963871847307434</v>
      </c>
      <c r="C19">
        <v>4.4960756796091275</v>
      </c>
    </row>
    <row r="20" spans="1:3" x14ac:dyDescent="0.35">
      <c r="A20" s="6" t="s">
        <v>94</v>
      </c>
      <c r="B20">
        <v>6.1078112742351225</v>
      </c>
      <c r="C20">
        <v>4.2399253150770182</v>
      </c>
    </row>
    <row r="21" spans="1:3" x14ac:dyDescent="0.35">
      <c r="A21" s="6" t="s">
        <v>108</v>
      </c>
      <c r="B21">
        <v>6.438896189224705</v>
      </c>
      <c r="C21">
        <v>5.1882963328980338</v>
      </c>
    </row>
    <row r="22" spans="1:3" x14ac:dyDescent="0.35">
      <c r="A22" s="6" t="s">
        <v>107</v>
      </c>
      <c r="B22">
        <v>6.5777964381932046</v>
      </c>
      <c r="C22">
        <v>5.5021437874065295</v>
      </c>
    </row>
    <row r="23" spans="1:3" x14ac:dyDescent="0.35">
      <c r="A23" s="6" t="s">
        <v>88</v>
      </c>
      <c r="B23">
        <v>6.6265060240963862</v>
      </c>
      <c r="C23">
        <v>4.4493239338957586</v>
      </c>
    </row>
    <row r="24" spans="1:3" x14ac:dyDescent="0.35">
      <c r="A24" s="6" t="s">
        <v>33</v>
      </c>
      <c r="B24">
        <v>6.6778152042408561</v>
      </c>
      <c r="C24">
        <v>5.5208456290352439</v>
      </c>
    </row>
    <row r="25" spans="1:3" x14ac:dyDescent="0.35">
      <c r="A25" s="6" t="s">
        <v>93</v>
      </c>
      <c r="B25">
        <v>6.9302252323200504</v>
      </c>
      <c r="C25">
        <v>5.2027905876788463</v>
      </c>
    </row>
    <row r="26" spans="1:3" x14ac:dyDescent="0.35">
      <c r="A26" s="6" t="s">
        <v>104</v>
      </c>
      <c r="B26">
        <v>6.955530216647662</v>
      </c>
      <c r="C26">
        <v>5.3312357979374232</v>
      </c>
    </row>
    <row r="27" spans="1:3" x14ac:dyDescent="0.35">
      <c r="A27" s="6" t="s">
        <v>100</v>
      </c>
      <c r="B27">
        <v>8.5672997522708503</v>
      </c>
      <c r="C27">
        <v>6.7600586414725523</v>
      </c>
    </row>
    <row r="28" spans="1:3" x14ac:dyDescent="0.35">
      <c r="A28" s="6" t="s">
        <v>109</v>
      </c>
      <c r="B28">
        <v>135.97161417479865</v>
      </c>
      <c r="C28">
        <v>105.02217874496388</v>
      </c>
    </row>
  </sheetData>
  <pageMargins left="0.7" right="0.7" top="0.75" bottom="0.75" header="0.3" footer="0.3"/>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9F84F4-A62D-48C1-8D9D-4531682E6ACC}">
  <dimension ref="A3:C28"/>
  <sheetViews>
    <sheetView workbookViewId="0">
      <selection activeCell="A33" sqref="A33"/>
    </sheetView>
  </sheetViews>
  <sheetFormatPr defaultRowHeight="18" x14ac:dyDescent="0.35"/>
  <cols>
    <col min="1" max="1" width="17.796875" bestFit="1" customWidth="1"/>
    <col min="2" max="2" width="39.296875" bestFit="1" customWidth="1"/>
    <col min="3" max="3" width="44.09765625" bestFit="1" customWidth="1"/>
    <col min="4" max="5" width="47.59765625" bestFit="1" customWidth="1"/>
  </cols>
  <sheetData>
    <row r="3" spans="1:3" x14ac:dyDescent="0.35">
      <c r="A3" s="5" t="s">
        <v>38</v>
      </c>
      <c r="B3" t="s">
        <v>113</v>
      </c>
      <c r="C3" t="s">
        <v>114</v>
      </c>
    </row>
    <row r="4" spans="1:3" x14ac:dyDescent="0.35">
      <c r="A4" s="6" t="s">
        <v>90</v>
      </c>
      <c r="B4" s="8">
        <v>16.741071428571427</v>
      </c>
      <c r="C4" s="8">
        <v>13.255567338282079</v>
      </c>
    </row>
    <row r="5" spans="1:3" x14ac:dyDescent="0.35">
      <c r="A5" s="6" t="s">
        <v>96</v>
      </c>
      <c r="B5" s="8">
        <v>19.343250587205819</v>
      </c>
      <c r="C5" s="8">
        <v>15.547493892055972</v>
      </c>
    </row>
    <row r="6" spans="1:3" x14ac:dyDescent="0.35">
      <c r="A6" s="6" t="s">
        <v>33</v>
      </c>
      <c r="B6" s="8">
        <v>20.455855753758922</v>
      </c>
      <c r="C6" s="8">
        <v>16.588575916717897</v>
      </c>
    </row>
    <row r="7" spans="1:3" x14ac:dyDescent="0.35">
      <c r="A7" s="6" t="s">
        <v>107</v>
      </c>
      <c r="B7" s="8">
        <v>21.638159834856975</v>
      </c>
      <c r="C7" s="8">
        <v>17.179565974508684</v>
      </c>
    </row>
    <row r="8" spans="1:3" x14ac:dyDescent="0.35">
      <c r="A8" s="6" t="s">
        <v>99</v>
      </c>
      <c r="B8" s="8">
        <v>22.815444300757438</v>
      </c>
      <c r="C8" s="8">
        <v>19.102861562258315</v>
      </c>
    </row>
    <row r="9" spans="1:3" x14ac:dyDescent="0.35">
      <c r="A9" s="6" t="s">
        <v>95</v>
      </c>
      <c r="B9" s="8">
        <v>23.547094188376754</v>
      </c>
      <c r="C9" s="8">
        <v>18.771633975326175</v>
      </c>
    </row>
    <row r="10" spans="1:3" x14ac:dyDescent="0.35">
      <c r="A10" s="6" t="s">
        <v>32</v>
      </c>
      <c r="B10" s="8">
        <v>23.947010869565215</v>
      </c>
      <c r="C10" s="8">
        <v>19.77005047672462</v>
      </c>
    </row>
    <row r="11" spans="1:3" x14ac:dyDescent="0.35">
      <c r="A11" s="6" t="s">
        <v>102</v>
      </c>
      <c r="B11" s="8">
        <v>26.109660574412537</v>
      </c>
      <c r="C11" s="8">
        <v>20.771513353115729</v>
      </c>
    </row>
    <row r="12" spans="1:3" x14ac:dyDescent="0.35">
      <c r="A12" s="6" t="s">
        <v>110</v>
      </c>
      <c r="B12" s="8">
        <v>26.279028068820914</v>
      </c>
      <c r="C12" s="8">
        <v>21.25256520971984</v>
      </c>
    </row>
    <row r="13" spans="1:3" x14ac:dyDescent="0.35">
      <c r="A13" s="6" t="s">
        <v>89</v>
      </c>
      <c r="B13" s="8">
        <v>26.285973260820306</v>
      </c>
      <c r="C13" s="8">
        <v>21.11394248270841</v>
      </c>
    </row>
    <row r="14" spans="1:3" x14ac:dyDescent="0.35">
      <c r="A14" s="6" t="s">
        <v>97</v>
      </c>
      <c r="B14" s="8">
        <v>26.582278481012654</v>
      </c>
      <c r="C14" s="8">
        <v>22.230063514467187</v>
      </c>
    </row>
    <row r="15" spans="1:3" x14ac:dyDescent="0.35">
      <c r="A15" s="6" t="s">
        <v>101</v>
      </c>
      <c r="B15" s="8">
        <v>27.066161728670085</v>
      </c>
      <c r="C15" s="8">
        <v>21.215295966474592</v>
      </c>
    </row>
    <row r="16" spans="1:3" x14ac:dyDescent="0.35">
      <c r="A16" s="6" t="s">
        <v>108</v>
      </c>
      <c r="B16" s="8">
        <v>27.070028988034263</v>
      </c>
      <c r="C16" s="8">
        <v>21.917904916528428</v>
      </c>
    </row>
    <row r="17" spans="1:3" x14ac:dyDescent="0.35">
      <c r="A17" s="6" t="s">
        <v>100</v>
      </c>
      <c r="B17" s="8">
        <v>27.719665271966527</v>
      </c>
      <c r="C17" s="8">
        <v>21.583319758918389</v>
      </c>
    </row>
    <row r="18" spans="1:3" x14ac:dyDescent="0.35">
      <c r="A18" s="6" t="s">
        <v>105</v>
      </c>
      <c r="B18" s="8">
        <v>27.791461412151069</v>
      </c>
      <c r="C18" s="8">
        <v>22.66336368505624</v>
      </c>
    </row>
    <row r="19" spans="1:3" x14ac:dyDescent="0.35">
      <c r="A19" s="6" t="s">
        <v>91</v>
      </c>
      <c r="B19" s="8">
        <v>29.277998862990334</v>
      </c>
      <c r="C19" s="8">
        <v>23.068309070548711</v>
      </c>
    </row>
    <row r="20" spans="1:3" x14ac:dyDescent="0.35">
      <c r="A20" s="6" t="s">
        <v>103</v>
      </c>
      <c r="B20" s="8">
        <v>30.366443452380953</v>
      </c>
      <c r="C20" s="8">
        <v>25.084511370620778</v>
      </c>
    </row>
    <row r="21" spans="1:3" x14ac:dyDescent="0.35">
      <c r="A21" s="6" t="s">
        <v>98</v>
      </c>
      <c r="B21" s="8">
        <v>30.915192977926942</v>
      </c>
      <c r="C21" s="8">
        <v>24.897343936795053</v>
      </c>
    </row>
    <row r="22" spans="1:3" x14ac:dyDescent="0.35">
      <c r="A22" s="6" t="s">
        <v>106</v>
      </c>
      <c r="B22" s="8">
        <v>30.936283548453186</v>
      </c>
      <c r="C22" s="8">
        <v>25.183455637091395</v>
      </c>
    </row>
    <row r="23" spans="1:3" x14ac:dyDescent="0.35">
      <c r="A23" s="6" t="s">
        <v>93</v>
      </c>
      <c r="B23" s="8">
        <v>30.984902947519771</v>
      </c>
      <c r="C23" s="8">
        <v>25.48184935556344</v>
      </c>
    </row>
    <row r="24" spans="1:3" x14ac:dyDescent="0.35">
      <c r="A24" s="6" t="s">
        <v>94</v>
      </c>
      <c r="B24" s="8">
        <v>33.43787473480306</v>
      </c>
      <c r="C24" s="8">
        <v>28.201338104870079</v>
      </c>
    </row>
    <row r="25" spans="1:3" x14ac:dyDescent="0.35">
      <c r="A25" s="6" t="s">
        <v>92</v>
      </c>
      <c r="B25" s="8">
        <v>34.029183086590692</v>
      </c>
      <c r="C25" s="8">
        <v>28.016485443703964</v>
      </c>
    </row>
    <row r="26" spans="1:3" x14ac:dyDescent="0.35">
      <c r="A26" s="6" t="s">
        <v>104</v>
      </c>
      <c r="B26" s="8">
        <v>34.417884019477647</v>
      </c>
      <c r="C26" s="8">
        <v>27.180562838664567</v>
      </c>
    </row>
    <row r="27" spans="1:3" x14ac:dyDescent="0.35">
      <c r="A27" s="6" t="s">
        <v>88</v>
      </c>
      <c r="B27" s="8">
        <v>34.991798797156918</v>
      </c>
      <c r="C27" s="8">
        <v>29.58511498902115</v>
      </c>
    </row>
    <row r="28" spans="1:3" x14ac:dyDescent="0.35">
      <c r="A28" s="6" t="s">
        <v>109</v>
      </c>
      <c r="B28" s="8">
        <v>652.74970717628048</v>
      </c>
      <c r="C28" s="8">
        <v>529.66268876974175</v>
      </c>
    </row>
  </sheetData>
  <pageMargins left="0.7" right="0.7" top="0.75" bottom="0.75" header="0.3" footer="0.3"/>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5">
    <tabColor rgb="FFFFFF00"/>
  </sheetPr>
  <dimension ref="A1:AO683"/>
  <sheetViews>
    <sheetView workbookViewId="0">
      <selection activeCell="A33" sqref="A33"/>
    </sheetView>
  </sheetViews>
  <sheetFormatPr defaultRowHeight="18" x14ac:dyDescent="0.35"/>
  <cols>
    <col min="1" max="1" width="16.3984375" customWidth="1"/>
    <col min="2" max="3" width="16.3984375" style="4" customWidth="1"/>
    <col min="4" max="4" width="16.3984375" customWidth="1"/>
    <col min="5" max="6" width="16.3984375" style="4" customWidth="1"/>
    <col min="7" max="7" width="16.3984375" customWidth="1"/>
    <col min="8" max="9" width="16.3984375" style="4" customWidth="1"/>
    <col min="10" max="10" width="16.3984375" customWidth="1"/>
    <col min="11" max="12" width="16.3984375" style="4" customWidth="1"/>
    <col min="13" max="13" width="16.3984375" customWidth="1"/>
    <col min="14" max="15" width="16.3984375" style="4" customWidth="1"/>
    <col min="16" max="16" width="16.3984375" customWidth="1"/>
    <col min="17" max="18" width="16.3984375" style="4" customWidth="1"/>
    <col min="19" max="19" width="16.3984375" customWidth="1"/>
    <col min="20" max="21" width="16.3984375" style="4" customWidth="1"/>
    <col min="22" max="22" width="16.3984375" customWidth="1"/>
    <col min="23" max="24" width="16.3984375" style="4" customWidth="1"/>
    <col min="25" max="25" width="16.3984375" customWidth="1"/>
    <col min="26" max="27" width="16.3984375" style="4" customWidth="1"/>
    <col min="28" max="28" width="16.3984375" customWidth="1"/>
    <col min="29" max="30" width="16.3984375" style="4" customWidth="1"/>
    <col min="31" max="31" width="16.3984375" customWidth="1"/>
    <col min="32" max="33" width="16.3984375" style="4" customWidth="1"/>
    <col min="34" max="34" width="16.3984375" customWidth="1"/>
    <col min="35" max="35" width="21.69921875" style="4" customWidth="1"/>
    <col min="36" max="36" width="16.3984375" style="4" customWidth="1"/>
    <col min="37" max="40" width="16.3984375" customWidth="1"/>
    <col min="41" max="41" width="11.5" customWidth="1"/>
    <col min="42" max="260" width="6.3984375"/>
    <col min="261" max="261" width="40.3984375" customWidth="1"/>
    <col min="262" max="297" width="9" customWidth="1"/>
    <col min="298" max="516" width="6.3984375"/>
    <col min="517" max="517" width="40.3984375" customWidth="1"/>
    <col min="518" max="553" width="9" customWidth="1"/>
    <col min="554" max="772" width="6.3984375"/>
    <col min="773" max="773" width="40.3984375" customWidth="1"/>
    <col min="774" max="809" width="9" customWidth="1"/>
    <col min="1029" max="1029" width="40.3984375" customWidth="1"/>
    <col min="1030" max="1065" width="9" customWidth="1"/>
    <col min="1066" max="1284" width="6.3984375"/>
    <col min="1285" max="1285" width="40.3984375" customWidth="1"/>
    <col min="1286" max="1321" width="9" customWidth="1"/>
    <col min="1322" max="1540" width="6.3984375"/>
    <col min="1541" max="1541" width="40.3984375" customWidth="1"/>
    <col min="1542" max="1577" width="9" customWidth="1"/>
    <col min="1578" max="1796" width="6.3984375"/>
    <col min="1797" max="1797" width="40.3984375" customWidth="1"/>
    <col min="1798" max="1833" width="9" customWidth="1"/>
    <col min="2053" max="2053" width="40.3984375" customWidth="1"/>
    <col min="2054" max="2089" width="9" customWidth="1"/>
    <col min="2090" max="2308" width="6.3984375"/>
    <col min="2309" max="2309" width="40.3984375" customWidth="1"/>
    <col min="2310" max="2345" width="9" customWidth="1"/>
    <col min="2346" max="2564" width="6.3984375"/>
    <col min="2565" max="2565" width="40.3984375" customWidth="1"/>
    <col min="2566" max="2601" width="9" customWidth="1"/>
    <col min="2602" max="2820" width="6.3984375"/>
    <col min="2821" max="2821" width="40.3984375" customWidth="1"/>
    <col min="2822" max="2857" width="9" customWidth="1"/>
    <col min="3077" max="3077" width="40.3984375" customWidth="1"/>
    <col min="3078" max="3113" width="9" customWidth="1"/>
    <col min="3114" max="3332" width="6.3984375"/>
    <col min="3333" max="3333" width="40.3984375" customWidth="1"/>
    <col min="3334" max="3369" width="9" customWidth="1"/>
    <col min="3370" max="3588" width="6.3984375"/>
    <col min="3589" max="3589" width="40.3984375" customWidth="1"/>
    <col min="3590" max="3625" width="9" customWidth="1"/>
    <col min="3626" max="3844" width="6.3984375"/>
    <col min="3845" max="3845" width="40.3984375" customWidth="1"/>
    <col min="3846" max="3881" width="9" customWidth="1"/>
    <col min="4101" max="4101" width="40.3984375" customWidth="1"/>
    <col min="4102" max="4137" width="9" customWidth="1"/>
    <col min="4138" max="4356" width="6.3984375"/>
    <col min="4357" max="4357" width="40.3984375" customWidth="1"/>
    <col min="4358" max="4393" width="9" customWidth="1"/>
    <col min="4394" max="4612" width="6.3984375"/>
    <col min="4613" max="4613" width="40.3984375" customWidth="1"/>
    <col min="4614" max="4649" width="9" customWidth="1"/>
    <col min="4650" max="4868" width="6.3984375"/>
    <col min="4869" max="4869" width="40.3984375" customWidth="1"/>
    <col min="4870" max="4905" width="9" customWidth="1"/>
    <col min="5125" max="5125" width="40.3984375" customWidth="1"/>
    <col min="5126" max="5161" width="9" customWidth="1"/>
    <col min="5162" max="5380" width="6.3984375"/>
    <col min="5381" max="5381" width="40.3984375" customWidth="1"/>
    <col min="5382" max="5417" width="9" customWidth="1"/>
    <col min="5418" max="5636" width="6.3984375"/>
    <col min="5637" max="5637" width="40.3984375" customWidth="1"/>
    <col min="5638" max="5673" width="9" customWidth="1"/>
    <col min="5674" max="5892" width="6.3984375"/>
    <col min="5893" max="5893" width="40.3984375" customWidth="1"/>
    <col min="5894" max="5929" width="9" customWidth="1"/>
    <col min="6149" max="6149" width="40.3984375" customWidth="1"/>
    <col min="6150" max="6185" width="9" customWidth="1"/>
    <col min="6186" max="6404" width="6.3984375"/>
    <col min="6405" max="6405" width="40.3984375" customWidth="1"/>
    <col min="6406" max="6441" width="9" customWidth="1"/>
    <col min="6442" max="6660" width="6.3984375"/>
    <col min="6661" max="6661" width="40.3984375" customWidth="1"/>
    <col min="6662" max="6697" width="9" customWidth="1"/>
    <col min="6698" max="6916" width="6.3984375"/>
    <col min="6917" max="6917" width="40.3984375" customWidth="1"/>
    <col min="6918" max="6953" width="9" customWidth="1"/>
    <col min="7173" max="7173" width="40.3984375" customWidth="1"/>
    <col min="7174" max="7209" width="9" customWidth="1"/>
    <col min="7210" max="7428" width="6.3984375"/>
    <col min="7429" max="7429" width="40.3984375" customWidth="1"/>
    <col min="7430" max="7465" width="9" customWidth="1"/>
    <col min="7466" max="7684" width="6.3984375"/>
    <col min="7685" max="7685" width="40.3984375" customWidth="1"/>
    <col min="7686" max="7721" width="9" customWidth="1"/>
    <col min="7722" max="7940" width="6.3984375"/>
    <col min="7941" max="7941" width="40.3984375" customWidth="1"/>
    <col min="7942" max="7977" width="9" customWidth="1"/>
    <col min="8197" max="8197" width="40.3984375" customWidth="1"/>
    <col min="8198" max="8233" width="9" customWidth="1"/>
    <col min="8234" max="8452" width="6.3984375"/>
    <col min="8453" max="8453" width="40.3984375" customWidth="1"/>
    <col min="8454" max="8489" width="9" customWidth="1"/>
    <col min="8490" max="8708" width="6.3984375"/>
    <col min="8709" max="8709" width="40.3984375" customWidth="1"/>
    <col min="8710" max="8745" width="9" customWidth="1"/>
    <col min="8746" max="8964" width="6.3984375"/>
    <col min="8965" max="8965" width="40.3984375" customWidth="1"/>
    <col min="8966" max="9001" width="9" customWidth="1"/>
    <col min="9221" max="9221" width="40.3984375" customWidth="1"/>
    <col min="9222" max="9257" width="9" customWidth="1"/>
    <col min="9258" max="9476" width="6.3984375"/>
    <col min="9477" max="9477" width="40.3984375" customWidth="1"/>
    <col min="9478" max="9513" width="9" customWidth="1"/>
    <col min="9514" max="9732" width="6.3984375"/>
    <col min="9733" max="9733" width="40.3984375" customWidth="1"/>
    <col min="9734" max="9769" width="9" customWidth="1"/>
    <col min="9770" max="9988" width="6.3984375"/>
    <col min="9989" max="9989" width="40.3984375" customWidth="1"/>
    <col min="9990" max="10025" width="9" customWidth="1"/>
    <col min="10245" max="10245" width="40.3984375" customWidth="1"/>
    <col min="10246" max="10281" width="9" customWidth="1"/>
    <col min="10282" max="10500" width="6.3984375"/>
    <col min="10501" max="10501" width="40.3984375" customWidth="1"/>
    <col min="10502" max="10537" width="9" customWidth="1"/>
    <col min="10538" max="10756" width="6.3984375"/>
    <col min="10757" max="10757" width="40.3984375" customWidth="1"/>
    <col min="10758" max="10793" width="9" customWidth="1"/>
    <col min="10794" max="11012" width="6.3984375"/>
    <col min="11013" max="11013" width="40.3984375" customWidth="1"/>
    <col min="11014" max="11049" width="9" customWidth="1"/>
    <col min="11269" max="11269" width="40.3984375" customWidth="1"/>
    <col min="11270" max="11305" width="9" customWidth="1"/>
    <col min="11306" max="11524" width="6.3984375"/>
    <col min="11525" max="11525" width="40.3984375" customWidth="1"/>
    <col min="11526" max="11561" width="9" customWidth="1"/>
    <col min="11562" max="11780" width="6.3984375"/>
    <col min="11781" max="11781" width="40.3984375" customWidth="1"/>
    <col min="11782" max="11817" width="9" customWidth="1"/>
    <col min="11818" max="12036" width="6.3984375"/>
    <col min="12037" max="12037" width="40.3984375" customWidth="1"/>
    <col min="12038" max="12073" width="9" customWidth="1"/>
    <col min="12293" max="12293" width="40.3984375" customWidth="1"/>
    <col min="12294" max="12329" width="9" customWidth="1"/>
    <col min="12330" max="12548" width="6.3984375"/>
    <col min="12549" max="12549" width="40.3984375" customWidth="1"/>
    <col min="12550" max="12585" width="9" customWidth="1"/>
    <col min="12586" max="12804" width="6.3984375"/>
    <col min="12805" max="12805" width="40.3984375" customWidth="1"/>
    <col min="12806" max="12841" width="9" customWidth="1"/>
    <col min="12842" max="13060" width="6.3984375"/>
    <col min="13061" max="13061" width="40.3984375" customWidth="1"/>
    <col min="13062" max="13097" width="9" customWidth="1"/>
    <col min="13317" max="13317" width="40.3984375" customWidth="1"/>
    <col min="13318" max="13353" width="9" customWidth="1"/>
    <col min="13354" max="13572" width="6.3984375"/>
    <col min="13573" max="13573" width="40.3984375" customWidth="1"/>
    <col min="13574" max="13609" width="9" customWidth="1"/>
    <col min="13610" max="13828" width="6.3984375"/>
    <col min="13829" max="13829" width="40.3984375" customWidth="1"/>
    <col min="13830" max="13865" width="9" customWidth="1"/>
    <col min="13866" max="14084" width="6.3984375"/>
    <col min="14085" max="14085" width="40.3984375" customWidth="1"/>
    <col min="14086" max="14121" width="9" customWidth="1"/>
    <col min="14341" max="14341" width="40.3984375" customWidth="1"/>
    <col min="14342" max="14377" width="9" customWidth="1"/>
    <col min="14378" max="14596" width="6.3984375"/>
    <col min="14597" max="14597" width="40.3984375" customWidth="1"/>
    <col min="14598" max="14633" width="9" customWidth="1"/>
    <col min="14634" max="14852" width="6.3984375"/>
    <col min="14853" max="14853" width="40.3984375" customWidth="1"/>
    <col min="14854" max="14889" width="9" customWidth="1"/>
    <col min="14890" max="15108" width="6.3984375"/>
    <col min="15109" max="15109" width="40.3984375" customWidth="1"/>
    <col min="15110" max="15145" width="9" customWidth="1"/>
    <col min="15365" max="15365" width="40.3984375" customWidth="1"/>
    <col min="15366" max="15401" width="9" customWidth="1"/>
    <col min="15402" max="15620" width="6.3984375"/>
    <col min="15621" max="15621" width="40.3984375" customWidth="1"/>
    <col min="15622" max="15657" width="9" customWidth="1"/>
    <col min="15658" max="15876" width="6.3984375"/>
    <col min="15877" max="15877" width="40.3984375" customWidth="1"/>
    <col min="15878" max="15913" width="9" customWidth="1"/>
    <col min="15914" max="16132" width="6.3984375"/>
    <col min="16133" max="16133" width="40.3984375" customWidth="1"/>
    <col min="16134" max="16169" width="9" customWidth="1"/>
  </cols>
  <sheetData>
    <row r="1" spans="1:41" s="23" customFormat="1" ht="53.25" x14ac:dyDescent="0.35">
      <c r="A1" s="22" t="s">
        <v>40</v>
      </c>
      <c r="B1" s="9" t="s">
        <v>0</v>
      </c>
      <c r="C1" s="9" t="s">
        <v>1</v>
      </c>
      <c r="D1" s="10" t="s">
        <v>2</v>
      </c>
      <c r="E1" s="9" t="s">
        <v>3</v>
      </c>
      <c r="F1" s="9" t="s">
        <v>4</v>
      </c>
      <c r="G1" s="10" t="s">
        <v>5</v>
      </c>
      <c r="H1" s="9" t="s">
        <v>6</v>
      </c>
      <c r="I1" s="9" t="s">
        <v>7</v>
      </c>
      <c r="J1" s="10" t="s">
        <v>8</v>
      </c>
      <c r="K1" s="9" t="s">
        <v>9</v>
      </c>
      <c r="L1" s="9" t="s">
        <v>34</v>
      </c>
      <c r="M1" s="10" t="s">
        <v>10</v>
      </c>
      <c r="N1" s="11" t="s">
        <v>70</v>
      </c>
      <c r="O1" s="12" t="s">
        <v>71</v>
      </c>
      <c r="P1" s="13" t="s">
        <v>72</v>
      </c>
      <c r="Q1" s="9" t="s">
        <v>73</v>
      </c>
      <c r="R1" s="9" t="s">
        <v>74</v>
      </c>
      <c r="S1" s="10" t="s">
        <v>75</v>
      </c>
      <c r="T1" s="9" t="s">
        <v>18</v>
      </c>
      <c r="U1" s="9" t="s">
        <v>19</v>
      </c>
      <c r="V1" s="10" t="s">
        <v>20</v>
      </c>
      <c r="W1" s="9" t="s">
        <v>21</v>
      </c>
      <c r="X1" s="9" t="s">
        <v>22</v>
      </c>
      <c r="Y1" s="10" t="s">
        <v>23</v>
      </c>
      <c r="Z1" s="75" t="s">
        <v>24</v>
      </c>
      <c r="AA1" s="75" t="s">
        <v>25</v>
      </c>
      <c r="AB1" s="76" t="s">
        <v>26</v>
      </c>
      <c r="AC1" s="75" t="s">
        <v>27</v>
      </c>
      <c r="AD1" s="75" t="s">
        <v>28</v>
      </c>
      <c r="AE1" s="76" t="s">
        <v>29</v>
      </c>
      <c r="AF1" s="75" t="s">
        <v>30</v>
      </c>
      <c r="AG1" s="75" t="s">
        <v>37</v>
      </c>
      <c r="AH1" s="76" t="s">
        <v>31</v>
      </c>
      <c r="AI1" s="77" t="s">
        <v>67</v>
      </c>
      <c r="AJ1" s="77" t="s">
        <v>78</v>
      </c>
      <c r="AK1" s="77" t="s">
        <v>76</v>
      </c>
      <c r="AL1" s="77" t="s">
        <v>77</v>
      </c>
      <c r="AM1" s="78" t="s">
        <v>66</v>
      </c>
      <c r="AN1" s="46" t="s">
        <v>118</v>
      </c>
      <c r="AO1" s="46" t="s">
        <v>119</v>
      </c>
    </row>
    <row r="2" spans="1:41" ht="12.75" customHeight="1" x14ac:dyDescent="0.35">
      <c r="A2" s="54" t="s">
        <v>88</v>
      </c>
      <c r="B2" s="55">
        <v>1820</v>
      </c>
      <c r="C2" s="55">
        <v>2843</v>
      </c>
      <c r="D2" s="56">
        <v>64.016883573689768</v>
      </c>
      <c r="E2" s="55">
        <v>325</v>
      </c>
      <c r="F2" s="55">
        <v>4358.6000000000004</v>
      </c>
      <c r="G2" s="56">
        <v>7.4565227366585596</v>
      </c>
      <c r="H2" s="55">
        <v>70</v>
      </c>
      <c r="I2" s="55">
        <v>1574</v>
      </c>
      <c r="J2" s="56">
        <v>4.4472681067344348</v>
      </c>
      <c r="K2" s="55">
        <v>310</v>
      </c>
      <c r="L2" s="55">
        <v>4358.6000000000004</v>
      </c>
      <c r="M2" s="56">
        <v>7.112375533428164</v>
      </c>
      <c r="N2" s="55">
        <v>295</v>
      </c>
      <c r="O2" s="55">
        <v>3902.1219512195121</v>
      </c>
      <c r="P2" s="56">
        <v>7.5599892491264917</v>
      </c>
      <c r="Q2" s="55">
        <v>15</v>
      </c>
      <c r="R2" s="55">
        <v>456.47804878048777</v>
      </c>
      <c r="S2" s="56">
        <v>3.2860287674453397</v>
      </c>
      <c r="T2" s="55">
        <v>85</v>
      </c>
      <c r="U2" s="55">
        <v>2278</v>
      </c>
      <c r="V2" s="56">
        <v>3.7313432835820892</v>
      </c>
      <c r="W2" s="55">
        <v>140</v>
      </c>
      <c r="X2" s="55">
        <v>1477.4</v>
      </c>
      <c r="Y2" s="56">
        <v>9.4761066738865569</v>
      </c>
      <c r="Z2" s="79">
        <v>385</v>
      </c>
      <c r="AA2" s="79">
        <v>5810</v>
      </c>
      <c r="AB2" s="80">
        <v>6.6265060240963862</v>
      </c>
      <c r="AC2" s="79">
        <v>2560</v>
      </c>
      <c r="AD2" s="79">
        <v>7316</v>
      </c>
      <c r="AE2" s="80">
        <v>34.991798797156918</v>
      </c>
      <c r="AF2" s="79">
        <v>265</v>
      </c>
      <c r="AG2" s="79">
        <v>2843</v>
      </c>
      <c r="AH2" s="81">
        <v>9.3211396412240592</v>
      </c>
      <c r="AI2" s="83">
        <f>Table1[[#This Row],[Age pensioners]]/Table1[[#This Row],[Total population]]*100</f>
        <v>21.033167687507223</v>
      </c>
      <c r="AJ2" s="83">
        <f>Table1[[#This Row],[Health Care Card holders]]/Table1[[#This Row],[Total population]]*100</f>
        <v>4.4493239338957586</v>
      </c>
      <c r="AK2" s="83">
        <f>Table1[[#This Row],[Pensioner Concession Card holders]]/Table1[[#This Row],[Total population]]*100</f>
        <v>29.58511498902115</v>
      </c>
      <c r="AL2" s="83">
        <f>Table1[[#This Row],[Seniors Health Card holders]]/Table1[[#This Row],[Total population]]*100</f>
        <v>3.0625216687853922</v>
      </c>
      <c r="AM2" s="82">
        <f>Table1[[#This Row],[Persons aged 65 years and over]]+Table1[[#This Row],[Persons 0 to 64 years]]</f>
        <v>8653</v>
      </c>
      <c r="AN2" s="2">
        <f>Table1[[#This Row],[Seniors Health Card holders]]+Table1[[#This Row],[Pensioner Concession Card holders]]+Table1[[#This Row],[Health Care Card holders]]</f>
        <v>3210</v>
      </c>
      <c r="AO2" s="2">
        <f>Table1[[#This Row],[Health Concession card holders (any) NUM]]/Table1[[#This Row],[Total population]]*100</f>
        <v>37.096960591702299</v>
      </c>
    </row>
    <row r="3" spans="1:41" ht="12.75" customHeight="1" x14ac:dyDescent="0.35">
      <c r="A3" s="58" t="s">
        <v>89</v>
      </c>
      <c r="B3" s="59">
        <v>750</v>
      </c>
      <c r="C3" s="59">
        <v>1248</v>
      </c>
      <c r="D3" s="60">
        <v>60.096153846153847</v>
      </c>
      <c r="E3" s="59">
        <v>175</v>
      </c>
      <c r="F3" s="59">
        <v>3096.4285714285716</v>
      </c>
      <c r="G3" s="60">
        <v>5.6516724336793542</v>
      </c>
      <c r="H3" s="59">
        <v>70</v>
      </c>
      <c r="I3" s="59">
        <v>1181</v>
      </c>
      <c r="J3" s="60">
        <v>5.9271803556308216</v>
      </c>
      <c r="K3" s="59">
        <v>160</v>
      </c>
      <c r="L3" s="59">
        <v>3096.4285714285716</v>
      </c>
      <c r="M3" s="60">
        <v>5.1672433679354093</v>
      </c>
      <c r="N3" s="59">
        <v>150</v>
      </c>
      <c r="O3" s="59">
        <v>2766.1445783132531</v>
      </c>
      <c r="P3" s="60">
        <v>5.4227100483470538</v>
      </c>
      <c r="Q3" s="59">
        <v>10</v>
      </c>
      <c r="R3" s="59">
        <v>330.28399311531842</v>
      </c>
      <c r="S3" s="60">
        <v>3.0276974387034574</v>
      </c>
      <c r="T3" s="59">
        <v>70</v>
      </c>
      <c r="U3" s="59">
        <v>1443</v>
      </c>
      <c r="V3" s="60">
        <v>4.8510048510048511</v>
      </c>
      <c r="W3" s="59">
        <v>135</v>
      </c>
      <c r="X3" s="59">
        <v>1179.5714285714284</v>
      </c>
      <c r="Y3" s="60">
        <v>11.444834685721208</v>
      </c>
      <c r="Z3" s="84">
        <v>170</v>
      </c>
      <c r="AA3" s="84">
        <v>4246</v>
      </c>
      <c r="AB3" s="85">
        <v>4.0037682524729155</v>
      </c>
      <c r="AC3" s="84">
        <v>1160</v>
      </c>
      <c r="AD3" s="84">
        <v>4413</v>
      </c>
      <c r="AE3" s="85">
        <v>26.285973260820306</v>
      </c>
      <c r="AF3" s="84">
        <v>145</v>
      </c>
      <c r="AG3" s="84">
        <v>1248</v>
      </c>
      <c r="AH3" s="86">
        <v>11.618589743589745</v>
      </c>
      <c r="AI3" s="83">
        <f>Table1[[#This Row],[Age pensioners]]/Table1[[#This Row],[Total population]]*100</f>
        <v>13.65125591554423</v>
      </c>
      <c r="AJ3" s="83">
        <f>Table1[[#This Row],[Health Care Card holders]]/Table1[[#This Row],[Total population]]*100</f>
        <v>3.0942846741900256</v>
      </c>
      <c r="AK3" s="83">
        <f>Table1[[#This Row],[Pensioner Concession Card holders]]/Table1[[#This Row],[Total population]]*100</f>
        <v>21.11394248270841</v>
      </c>
      <c r="AL3" s="83">
        <f>Table1[[#This Row],[Seniors Health Card holders]]/Table1[[#This Row],[Total population]]*100</f>
        <v>2.6392428103385512</v>
      </c>
      <c r="AM3" s="82">
        <f>Table1[[#This Row],[Persons aged 65 years and over]]+Table1[[#This Row],[Persons 0 to 64 years]]</f>
        <v>5494</v>
      </c>
      <c r="AN3" s="2">
        <f>Table1[[#This Row],[Seniors Health Card holders]]+Table1[[#This Row],[Pensioner Concession Card holders]]+Table1[[#This Row],[Health Care Card holders]]</f>
        <v>1475</v>
      </c>
      <c r="AO3" s="2">
        <f>Table1[[#This Row],[Health Concession card holders (any) NUM]]/Table1[[#This Row],[Total population]]*100</f>
        <v>26.847469967236986</v>
      </c>
    </row>
    <row r="4" spans="1:41" ht="12.75" customHeight="1" x14ac:dyDescent="0.35">
      <c r="A4" s="54" t="s">
        <v>90</v>
      </c>
      <c r="B4" s="55">
        <v>205</v>
      </c>
      <c r="C4" s="55">
        <v>416</v>
      </c>
      <c r="D4" s="56">
        <v>49.278846153846153</v>
      </c>
      <c r="E4" s="55">
        <v>60</v>
      </c>
      <c r="F4" s="55">
        <v>1793.8</v>
      </c>
      <c r="G4" s="56">
        <v>3.3448544988293007</v>
      </c>
      <c r="H4" s="55">
        <v>40</v>
      </c>
      <c r="I4" s="55">
        <v>633</v>
      </c>
      <c r="J4" s="56">
        <v>6.3191153238546596</v>
      </c>
      <c r="K4" s="55">
        <v>80</v>
      </c>
      <c r="L4" s="55">
        <v>1793.8</v>
      </c>
      <c r="M4" s="56">
        <v>4.4598059984390686</v>
      </c>
      <c r="N4" s="55">
        <v>75</v>
      </c>
      <c r="O4" s="55">
        <v>1626.0126582278481</v>
      </c>
      <c r="P4" s="56">
        <v>4.6125102175859256</v>
      </c>
      <c r="Q4" s="55">
        <v>5</v>
      </c>
      <c r="R4" s="55">
        <v>167.7873417721519</v>
      </c>
      <c r="S4" s="56">
        <v>2.9799625807230368</v>
      </c>
      <c r="T4" s="55">
        <v>40</v>
      </c>
      <c r="U4" s="55">
        <v>670</v>
      </c>
      <c r="V4" s="56">
        <v>5.9701492537313428</v>
      </c>
      <c r="W4" s="55">
        <v>85</v>
      </c>
      <c r="X4" s="55">
        <v>586.20000000000005</v>
      </c>
      <c r="Y4" s="56">
        <v>14.500170590242236</v>
      </c>
      <c r="Z4" s="79">
        <v>105</v>
      </c>
      <c r="AA4" s="79">
        <v>2413</v>
      </c>
      <c r="AB4" s="80">
        <v>4.3514297554910906</v>
      </c>
      <c r="AC4" s="79">
        <v>375</v>
      </c>
      <c r="AD4" s="79">
        <v>2240</v>
      </c>
      <c r="AE4" s="80">
        <v>16.741071428571427</v>
      </c>
      <c r="AF4" s="79">
        <v>40</v>
      </c>
      <c r="AG4" s="79">
        <v>416</v>
      </c>
      <c r="AH4" s="81">
        <v>9.6153846153846168</v>
      </c>
      <c r="AI4" s="83">
        <f>Table1[[#This Row],[Age pensioners]]/Table1[[#This Row],[Total population]]*100</f>
        <v>7.2463768115942031</v>
      </c>
      <c r="AJ4" s="83">
        <f>Table1[[#This Row],[Health Care Card holders]]/Table1[[#This Row],[Total population]]*100</f>
        <v>3.7115588547189819</v>
      </c>
      <c r="AK4" s="83">
        <f>Table1[[#This Row],[Pensioner Concession Card holders]]/Table1[[#This Row],[Total population]]*100</f>
        <v>13.255567338282079</v>
      </c>
      <c r="AL4" s="83">
        <f>Table1[[#This Row],[Seniors Health Card holders]]/Table1[[#This Row],[Total population]]*100</f>
        <v>1.4139271827500883</v>
      </c>
      <c r="AM4" s="82">
        <f>Table1[[#This Row],[Persons aged 65 years and over]]+Table1[[#This Row],[Persons 0 to 64 years]]</f>
        <v>2829</v>
      </c>
      <c r="AN4" s="2">
        <f>Table1[[#This Row],[Seniors Health Card holders]]+Table1[[#This Row],[Pensioner Concession Card holders]]+Table1[[#This Row],[Health Care Card holders]]</f>
        <v>520</v>
      </c>
      <c r="AO4" s="2">
        <f>Table1[[#This Row],[Health Concession card holders (any) NUM]]/Table1[[#This Row],[Total population]]*100</f>
        <v>18.381053375751151</v>
      </c>
    </row>
    <row r="5" spans="1:41" ht="12.75" customHeight="1" x14ac:dyDescent="0.35">
      <c r="A5" s="58" t="s">
        <v>91</v>
      </c>
      <c r="B5" s="59">
        <v>645</v>
      </c>
      <c r="C5" s="59">
        <v>1022</v>
      </c>
      <c r="D5" s="60">
        <v>63.111545988258321</v>
      </c>
      <c r="E5" s="59">
        <v>165</v>
      </c>
      <c r="F5" s="59">
        <v>2428.9559322033897</v>
      </c>
      <c r="G5" s="60">
        <v>6.7930421384929289</v>
      </c>
      <c r="H5" s="59">
        <v>55</v>
      </c>
      <c r="I5" s="59">
        <v>965</v>
      </c>
      <c r="J5" s="60">
        <v>5.6994818652849739</v>
      </c>
      <c r="K5" s="59">
        <v>145</v>
      </c>
      <c r="L5" s="59">
        <v>2428.9559322033897</v>
      </c>
      <c r="M5" s="60">
        <v>5.9696430914028769</v>
      </c>
      <c r="N5" s="59">
        <v>135</v>
      </c>
      <c r="O5" s="59">
        <v>2105.7771428571427</v>
      </c>
      <c r="P5" s="60">
        <v>6.4109348160570514</v>
      </c>
      <c r="Q5" s="59">
        <v>10</v>
      </c>
      <c r="R5" s="59">
        <v>323.17878934624696</v>
      </c>
      <c r="S5" s="60">
        <v>3.094262473174318</v>
      </c>
      <c r="T5" s="59">
        <v>50</v>
      </c>
      <c r="U5" s="59">
        <v>1170</v>
      </c>
      <c r="V5" s="60">
        <v>4.2735042735042734</v>
      </c>
      <c r="W5" s="59">
        <v>115</v>
      </c>
      <c r="X5" s="59">
        <v>1007.0440677966102</v>
      </c>
      <c r="Y5" s="60">
        <v>11.41955984623567</v>
      </c>
      <c r="Z5" s="84">
        <v>155</v>
      </c>
      <c r="AA5" s="84">
        <v>3443</v>
      </c>
      <c r="AB5" s="85">
        <v>4.5018878884693585</v>
      </c>
      <c r="AC5" s="84">
        <v>1030</v>
      </c>
      <c r="AD5" s="84">
        <v>3518</v>
      </c>
      <c r="AE5" s="85">
        <v>29.277998862990334</v>
      </c>
      <c r="AF5" s="84">
        <v>85</v>
      </c>
      <c r="AG5" s="84">
        <v>1022</v>
      </c>
      <c r="AH5" s="86">
        <v>8.3170254403131114</v>
      </c>
      <c r="AI5" s="83">
        <f>Table1[[#This Row],[Age pensioners]]/Table1[[#This Row],[Total population]]*100</f>
        <v>14.44568868980963</v>
      </c>
      <c r="AJ5" s="83">
        <f>Table1[[#This Row],[Health Care Card holders]]/Table1[[#This Row],[Total population]]*100</f>
        <v>3.4714445688689812</v>
      </c>
      <c r="AK5" s="83">
        <f>Table1[[#This Row],[Pensioner Concession Card holders]]/Table1[[#This Row],[Total population]]*100</f>
        <v>23.068309070548711</v>
      </c>
      <c r="AL5" s="83">
        <f>Table1[[#This Row],[Seniors Health Card holders]]/Table1[[#This Row],[Total population]]*100</f>
        <v>1.9036954087346025</v>
      </c>
      <c r="AM5" s="82">
        <f>Table1[[#This Row],[Persons aged 65 years and over]]+Table1[[#This Row],[Persons 0 to 64 years]]</f>
        <v>4465</v>
      </c>
      <c r="AN5" s="2">
        <f>Table1[[#This Row],[Seniors Health Card holders]]+Table1[[#This Row],[Pensioner Concession Card holders]]+Table1[[#This Row],[Health Care Card holders]]</f>
        <v>1270</v>
      </c>
      <c r="AO5" s="2">
        <f>Table1[[#This Row],[Health Concession card holders (any) NUM]]/Table1[[#This Row],[Total population]]*100</f>
        <v>28.443449048152296</v>
      </c>
    </row>
    <row r="6" spans="1:41" ht="12.75" customHeight="1" x14ac:dyDescent="0.35">
      <c r="A6" s="54" t="s">
        <v>92</v>
      </c>
      <c r="B6" s="55">
        <v>2095</v>
      </c>
      <c r="C6" s="55">
        <v>3229</v>
      </c>
      <c r="D6" s="56">
        <v>64.880768039640756</v>
      </c>
      <c r="E6" s="55">
        <v>540</v>
      </c>
      <c r="F6" s="55">
        <v>6021.4015748031497</v>
      </c>
      <c r="G6" s="56">
        <v>8.9680117376601576</v>
      </c>
      <c r="H6" s="55">
        <v>125</v>
      </c>
      <c r="I6" s="55">
        <v>2238</v>
      </c>
      <c r="J6" s="56">
        <v>5.5853440571939226</v>
      </c>
      <c r="K6" s="55">
        <v>400</v>
      </c>
      <c r="L6" s="55">
        <v>6021.4015748031497</v>
      </c>
      <c r="M6" s="56">
        <v>6.6429716575260418</v>
      </c>
      <c r="N6" s="55">
        <v>360</v>
      </c>
      <c r="O6" s="55">
        <v>5302.9919028340082</v>
      </c>
      <c r="P6" s="56">
        <v>6.7886205861941811</v>
      </c>
      <c r="Q6" s="55">
        <v>40</v>
      </c>
      <c r="R6" s="55">
        <v>718.40967196914153</v>
      </c>
      <c r="S6" s="56">
        <v>5.5678537693348531</v>
      </c>
      <c r="T6" s="55">
        <v>160</v>
      </c>
      <c r="U6" s="55">
        <v>3026</v>
      </c>
      <c r="V6" s="56">
        <v>5.2875082617316593</v>
      </c>
      <c r="W6" s="55">
        <v>305</v>
      </c>
      <c r="X6" s="55">
        <v>2152.5984251968503</v>
      </c>
      <c r="Y6" s="56">
        <v>14.168922379106007</v>
      </c>
      <c r="Z6" s="79">
        <v>470</v>
      </c>
      <c r="AA6" s="79">
        <v>8175</v>
      </c>
      <c r="AB6" s="80">
        <v>5.7492354740061158</v>
      </c>
      <c r="AC6" s="79">
        <v>3195</v>
      </c>
      <c r="AD6" s="79">
        <v>9389</v>
      </c>
      <c r="AE6" s="80">
        <v>34.029183086590692</v>
      </c>
      <c r="AF6" s="79">
        <v>335</v>
      </c>
      <c r="AG6" s="79">
        <v>3229</v>
      </c>
      <c r="AH6" s="81">
        <v>10.374729018271911</v>
      </c>
      <c r="AI6" s="83">
        <f>Table1[[#This Row],[Age pensioners]]/Table1[[#This Row],[Total population]]*100</f>
        <v>18.370747106278497</v>
      </c>
      <c r="AJ6" s="83">
        <f>Table1[[#This Row],[Health Care Card holders]]/Table1[[#This Row],[Total population]]*100</f>
        <v>4.1213609259908797</v>
      </c>
      <c r="AK6" s="83">
        <f>Table1[[#This Row],[Pensioner Concession Card holders]]/Table1[[#This Row],[Total population]]*100</f>
        <v>28.016485443703964</v>
      </c>
      <c r="AL6" s="83">
        <f>Table1[[#This Row],[Seniors Health Card holders]]/Table1[[#This Row],[Total population]]*100</f>
        <v>2.9375657663977552</v>
      </c>
      <c r="AM6" s="82">
        <f>Table1[[#This Row],[Persons aged 65 years and over]]+Table1[[#This Row],[Persons 0 to 64 years]]</f>
        <v>11404</v>
      </c>
      <c r="AN6" s="2">
        <f>Table1[[#This Row],[Seniors Health Card holders]]+Table1[[#This Row],[Pensioner Concession Card holders]]+Table1[[#This Row],[Health Care Card holders]]</f>
        <v>4000</v>
      </c>
      <c r="AO6" s="2">
        <f>Table1[[#This Row],[Health Concession card holders (any) NUM]]/Table1[[#This Row],[Total population]]*100</f>
        <v>35.075412136092595</v>
      </c>
    </row>
    <row r="7" spans="1:41" ht="12.75" customHeight="1" x14ac:dyDescent="0.35">
      <c r="A7" s="58" t="s">
        <v>93</v>
      </c>
      <c r="B7" s="59">
        <v>1250</v>
      </c>
      <c r="C7" s="59">
        <v>2108</v>
      </c>
      <c r="D7" s="60">
        <v>59.297912713472492</v>
      </c>
      <c r="E7" s="59">
        <v>425</v>
      </c>
      <c r="F7" s="59">
        <v>4731.9958158995814</v>
      </c>
      <c r="G7" s="60">
        <v>8.9814111536614902</v>
      </c>
      <c r="H7" s="59">
        <v>120</v>
      </c>
      <c r="I7" s="59">
        <v>1827</v>
      </c>
      <c r="J7" s="60">
        <v>6.5681444991789819</v>
      </c>
      <c r="K7" s="59">
        <v>365</v>
      </c>
      <c r="L7" s="59">
        <v>4731.9958158995814</v>
      </c>
      <c r="M7" s="60">
        <v>7.7134472260857496</v>
      </c>
      <c r="N7" s="59">
        <v>335</v>
      </c>
      <c r="O7" s="59">
        <v>4187.0050632911389</v>
      </c>
      <c r="P7" s="60">
        <v>8.0009456624988591</v>
      </c>
      <c r="Q7" s="59">
        <v>30</v>
      </c>
      <c r="R7" s="59">
        <v>544.99075260844234</v>
      </c>
      <c r="S7" s="60">
        <v>5.5046805576816817</v>
      </c>
      <c r="T7" s="59">
        <v>135</v>
      </c>
      <c r="U7" s="59">
        <v>2160</v>
      </c>
      <c r="V7" s="60">
        <v>6.25</v>
      </c>
      <c r="W7" s="59">
        <v>255</v>
      </c>
      <c r="X7" s="59">
        <v>1641.0041841004186</v>
      </c>
      <c r="Y7" s="60">
        <v>15.539265680775113</v>
      </c>
      <c r="Z7" s="84">
        <v>440</v>
      </c>
      <c r="AA7" s="84">
        <v>6349</v>
      </c>
      <c r="AB7" s="85">
        <v>6.9302252323200504</v>
      </c>
      <c r="AC7" s="84">
        <v>2155</v>
      </c>
      <c r="AD7" s="84">
        <v>6955</v>
      </c>
      <c r="AE7" s="85">
        <v>30.984902947519771</v>
      </c>
      <c r="AF7" s="84">
        <v>225</v>
      </c>
      <c r="AG7" s="84">
        <v>2108</v>
      </c>
      <c r="AH7" s="86">
        <v>10.673624288425048</v>
      </c>
      <c r="AI7" s="83">
        <f>Table1[[#This Row],[Age pensioners]]/Table1[[#This Row],[Total population]]*100</f>
        <v>14.780655078633083</v>
      </c>
      <c r="AJ7" s="83">
        <f>Table1[[#This Row],[Health Care Card holders]]/Table1[[#This Row],[Total population]]*100</f>
        <v>5.2027905876788463</v>
      </c>
      <c r="AK7" s="83">
        <f>Table1[[#This Row],[Pensioner Concession Card holders]]/Table1[[#This Row],[Total population]]*100</f>
        <v>25.48184935556344</v>
      </c>
      <c r="AL7" s="83">
        <f>Table1[[#This Row],[Seniors Health Card holders]]/Table1[[#This Row],[Total population]]*100</f>
        <v>2.6605179141539552</v>
      </c>
      <c r="AM7" s="82">
        <f>Table1[[#This Row],[Persons aged 65 years and over]]+Table1[[#This Row],[Persons 0 to 64 years]]</f>
        <v>8457</v>
      </c>
      <c r="AN7" s="2">
        <f>Table1[[#This Row],[Seniors Health Card holders]]+Table1[[#This Row],[Pensioner Concession Card holders]]+Table1[[#This Row],[Health Care Card holders]]</f>
        <v>2820</v>
      </c>
      <c r="AO7" s="2">
        <f>Table1[[#This Row],[Health Concession card holders (any) NUM]]/Table1[[#This Row],[Total population]]*100</f>
        <v>33.345157857396238</v>
      </c>
    </row>
    <row r="8" spans="1:41" ht="12.75" customHeight="1" x14ac:dyDescent="0.35">
      <c r="A8" s="54" t="s">
        <v>94</v>
      </c>
      <c r="B8" s="55">
        <v>2500</v>
      </c>
      <c r="C8" s="55">
        <v>3931</v>
      </c>
      <c r="D8" s="56">
        <v>63.5970490969219</v>
      </c>
      <c r="E8" s="55">
        <v>480</v>
      </c>
      <c r="F8" s="55">
        <v>6764.9244712990931</v>
      </c>
      <c r="G8" s="56">
        <v>7.0954228984588186</v>
      </c>
      <c r="H8" s="55">
        <v>135</v>
      </c>
      <c r="I8" s="55">
        <v>2459</v>
      </c>
      <c r="J8" s="56">
        <v>5.490036600244002</v>
      </c>
      <c r="K8" s="55">
        <v>465</v>
      </c>
      <c r="L8" s="55">
        <v>6764.9244712990931</v>
      </c>
      <c r="M8" s="56">
        <v>6.8736909328819804</v>
      </c>
      <c r="N8" s="55">
        <v>450</v>
      </c>
      <c r="O8" s="55">
        <v>6021.0132827324478</v>
      </c>
      <c r="P8" s="56">
        <v>7.4738250667964241</v>
      </c>
      <c r="Q8" s="55">
        <v>15</v>
      </c>
      <c r="R8" s="55">
        <v>743.91118856664582</v>
      </c>
      <c r="S8" s="56">
        <v>2.0163697267279606</v>
      </c>
      <c r="T8" s="55">
        <v>135</v>
      </c>
      <c r="U8" s="55">
        <v>3490</v>
      </c>
      <c r="V8" s="56">
        <v>3.8681948424068766</v>
      </c>
      <c r="W8" s="55">
        <v>230</v>
      </c>
      <c r="X8" s="55">
        <v>2206.0755287009065</v>
      </c>
      <c r="Y8" s="56">
        <v>10.425753652026605</v>
      </c>
      <c r="Z8" s="79">
        <v>545</v>
      </c>
      <c r="AA8" s="79">
        <v>8923</v>
      </c>
      <c r="AB8" s="80">
        <v>6.1078112742351225</v>
      </c>
      <c r="AC8" s="79">
        <v>3625</v>
      </c>
      <c r="AD8" s="79">
        <v>10841</v>
      </c>
      <c r="AE8" s="80">
        <v>33.43787473480306</v>
      </c>
      <c r="AF8" s="79">
        <v>380</v>
      </c>
      <c r="AG8" s="79">
        <v>3931</v>
      </c>
      <c r="AH8" s="81">
        <v>9.6667514627321296</v>
      </c>
      <c r="AI8" s="83">
        <f>Table1[[#This Row],[Age pensioners]]/Table1[[#This Row],[Total population]]*100</f>
        <v>19.449198693013848</v>
      </c>
      <c r="AJ8" s="83">
        <f>Table1[[#This Row],[Health Care Card holders]]/Table1[[#This Row],[Total population]]*100</f>
        <v>4.2399253150770182</v>
      </c>
      <c r="AK8" s="83">
        <f>Table1[[#This Row],[Pensioner Concession Card holders]]/Table1[[#This Row],[Total population]]*100</f>
        <v>28.201338104870079</v>
      </c>
      <c r="AL8" s="83">
        <f>Table1[[#This Row],[Seniors Health Card holders]]/Table1[[#This Row],[Total population]]*100</f>
        <v>2.956278201338105</v>
      </c>
      <c r="AM8" s="82">
        <f>Table1[[#This Row],[Persons aged 65 years and over]]+Table1[[#This Row],[Persons 0 to 64 years]]</f>
        <v>12854</v>
      </c>
      <c r="AN8" s="2">
        <f>Table1[[#This Row],[Seniors Health Card holders]]+Table1[[#This Row],[Pensioner Concession Card holders]]+Table1[[#This Row],[Health Care Card holders]]</f>
        <v>4550</v>
      </c>
      <c r="AO8" s="2">
        <f>Table1[[#This Row],[Health Concession card holders (any) NUM]]/Table1[[#This Row],[Total population]]*100</f>
        <v>35.397541621285207</v>
      </c>
    </row>
    <row r="9" spans="1:41" ht="12.75" customHeight="1" x14ac:dyDescent="0.35">
      <c r="A9" s="58" t="s">
        <v>95</v>
      </c>
      <c r="B9" s="59">
        <v>1365</v>
      </c>
      <c r="C9" s="59">
        <v>2425</v>
      </c>
      <c r="D9" s="60">
        <v>56.288659793814432</v>
      </c>
      <c r="E9" s="59">
        <v>320</v>
      </c>
      <c r="F9" s="59">
        <v>6364.2585551330794</v>
      </c>
      <c r="G9" s="60">
        <v>5.0280798183773454</v>
      </c>
      <c r="H9" s="59">
        <v>90</v>
      </c>
      <c r="I9" s="59">
        <v>2458</v>
      </c>
      <c r="J9" s="60">
        <v>3.6615134255492268</v>
      </c>
      <c r="K9" s="59">
        <v>275</v>
      </c>
      <c r="L9" s="59">
        <v>6364.2585551330794</v>
      </c>
      <c r="M9" s="60">
        <v>4.3210060939180313</v>
      </c>
      <c r="N9" s="59">
        <v>250</v>
      </c>
      <c r="O9" s="59">
        <v>5521.7361111111113</v>
      </c>
      <c r="P9" s="60">
        <v>4.5275615308188595</v>
      </c>
      <c r="Q9" s="59">
        <v>25</v>
      </c>
      <c r="R9" s="59">
        <v>842.52244402196879</v>
      </c>
      <c r="S9" s="60">
        <v>2.9672800027328559</v>
      </c>
      <c r="T9" s="59">
        <v>110</v>
      </c>
      <c r="U9" s="59">
        <v>2913</v>
      </c>
      <c r="V9" s="60">
        <v>3.7761757638173701</v>
      </c>
      <c r="W9" s="59">
        <v>215</v>
      </c>
      <c r="X9" s="59">
        <v>2465.7414448669201</v>
      </c>
      <c r="Y9" s="60">
        <v>8.7194868078150787</v>
      </c>
      <c r="Z9" s="84">
        <v>425</v>
      </c>
      <c r="AA9" s="84">
        <v>8842</v>
      </c>
      <c r="AB9" s="85">
        <v>4.806604840533816</v>
      </c>
      <c r="AC9" s="84">
        <v>2115</v>
      </c>
      <c r="AD9" s="84">
        <v>8982</v>
      </c>
      <c r="AE9" s="85">
        <v>23.547094188376754</v>
      </c>
      <c r="AF9" s="84">
        <v>240</v>
      </c>
      <c r="AG9" s="84">
        <v>2425</v>
      </c>
      <c r="AH9" s="86">
        <v>9.8969072164948457</v>
      </c>
      <c r="AI9" s="83">
        <f>Table1[[#This Row],[Age pensioners]]/Table1[[#This Row],[Total population]]*100</f>
        <v>12.115026182657317</v>
      </c>
      <c r="AJ9" s="83">
        <f>Table1[[#This Row],[Health Care Card holders]]/Table1[[#This Row],[Total population]]*100</f>
        <v>3.7720777491790183</v>
      </c>
      <c r="AK9" s="83">
        <f>Table1[[#This Row],[Pensioner Concession Card holders]]/Table1[[#This Row],[Total population]]*100</f>
        <v>18.771633975326175</v>
      </c>
      <c r="AL9" s="83">
        <f>Table1[[#This Row],[Seniors Health Card holders]]/Table1[[#This Row],[Total population]]*100</f>
        <v>2.1301144936540339</v>
      </c>
      <c r="AM9" s="82">
        <f>Table1[[#This Row],[Persons aged 65 years and over]]+Table1[[#This Row],[Persons 0 to 64 years]]</f>
        <v>11267</v>
      </c>
      <c r="AN9" s="2">
        <f>Table1[[#This Row],[Seniors Health Card holders]]+Table1[[#This Row],[Pensioner Concession Card holders]]+Table1[[#This Row],[Health Care Card holders]]</f>
        <v>2780</v>
      </c>
      <c r="AO9" s="2">
        <f>Table1[[#This Row],[Health Concession card holders (any) NUM]]/Table1[[#This Row],[Total population]]*100</f>
        <v>24.673826218159224</v>
      </c>
    </row>
    <row r="10" spans="1:41" ht="12.75" customHeight="1" x14ac:dyDescent="0.35">
      <c r="A10" s="54" t="s">
        <v>96</v>
      </c>
      <c r="B10" s="55">
        <v>2370</v>
      </c>
      <c r="C10" s="55">
        <v>4472</v>
      </c>
      <c r="D10" s="56">
        <v>52.996422182468692</v>
      </c>
      <c r="E10" s="55">
        <v>760</v>
      </c>
      <c r="F10" s="55">
        <v>16898.017543859649</v>
      </c>
      <c r="G10" s="56">
        <v>4.4975690078873569</v>
      </c>
      <c r="H10" s="55">
        <v>310</v>
      </c>
      <c r="I10" s="55">
        <v>6776</v>
      </c>
      <c r="J10" s="56">
        <v>4.5749704840613932</v>
      </c>
      <c r="K10" s="55">
        <v>790</v>
      </c>
      <c r="L10" s="55">
        <v>16898.017543859649</v>
      </c>
      <c r="M10" s="56">
        <v>4.6751046266197536</v>
      </c>
      <c r="N10" s="55">
        <v>720</v>
      </c>
      <c r="O10" s="55">
        <v>14931.728553137003</v>
      </c>
      <c r="P10" s="56">
        <v>4.8219467520974684</v>
      </c>
      <c r="Q10" s="55">
        <v>70</v>
      </c>
      <c r="R10" s="55">
        <v>1966.2889907226454</v>
      </c>
      <c r="S10" s="56">
        <v>3.5600056924630281</v>
      </c>
      <c r="T10" s="55">
        <v>350</v>
      </c>
      <c r="U10" s="55">
        <v>6964</v>
      </c>
      <c r="V10" s="56">
        <v>5.0258472142446875</v>
      </c>
      <c r="W10" s="55">
        <v>710</v>
      </c>
      <c r="X10" s="55">
        <v>5689.9824561403511</v>
      </c>
      <c r="Y10" s="56">
        <v>12.478070107822612</v>
      </c>
      <c r="Z10" s="79">
        <v>995</v>
      </c>
      <c r="AA10" s="79">
        <v>22542</v>
      </c>
      <c r="AB10" s="80">
        <v>4.4139827876852094</v>
      </c>
      <c r="AC10" s="79">
        <v>4200</v>
      </c>
      <c r="AD10" s="79">
        <v>21713</v>
      </c>
      <c r="AE10" s="80">
        <v>19.343250587205819</v>
      </c>
      <c r="AF10" s="79">
        <v>580</v>
      </c>
      <c r="AG10" s="79">
        <v>4472</v>
      </c>
      <c r="AH10" s="81">
        <v>12.969588550983898</v>
      </c>
      <c r="AI10" s="83">
        <f>Table1[[#This Row],[Age pensioners]]/Table1[[#This Row],[Total population]]*100</f>
        <v>8.773228696231584</v>
      </c>
      <c r="AJ10" s="83">
        <f>Table1[[#This Row],[Health Care Card holders]]/Table1[[#This Row],[Total population]]*100</f>
        <v>3.6832753387132602</v>
      </c>
      <c r="AK10" s="83">
        <f>Table1[[#This Row],[Pensioner Concession Card holders]]/Table1[[#This Row],[Total population]]*100</f>
        <v>15.547493892055972</v>
      </c>
      <c r="AL10" s="83">
        <f>Table1[[#This Row],[Seniors Health Card holders]]/Table1[[#This Row],[Total population]]*100</f>
        <v>2.1470348708077296</v>
      </c>
      <c r="AM10" s="82">
        <f>Table1[[#This Row],[Persons aged 65 years and over]]+Table1[[#This Row],[Persons 0 to 64 years]]</f>
        <v>27014</v>
      </c>
      <c r="AN10" s="2">
        <f>Table1[[#This Row],[Seniors Health Card holders]]+Table1[[#This Row],[Pensioner Concession Card holders]]+Table1[[#This Row],[Health Care Card holders]]</f>
        <v>5775</v>
      </c>
      <c r="AO10" s="2">
        <f>Table1[[#This Row],[Health Concession card holders (any) NUM]]/Table1[[#This Row],[Total population]]*100</f>
        <v>21.37780410157696</v>
      </c>
    </row>
    <row r="11" spans="1:41" ht="12.75" customHeight="1" x14ac:dyDescent="0.35">
      <c r="A11" s="58" t="s">
        <v>97</v>
      </c>
      <c r="B11" s="59">
        <v>410</v>
      </c>
      <c r="C11" s="59">
        <v>665</v>
      </c>
      <c r="D11" s="60">
        <v>61.65413533834586</v>
      </c>
      <c r="E11" s="59">
        <v>110</v>
      </c>
      <c r="F11" s="59">
        <v>1678.5815602836878</v>
      </c>
      <c r="G11" s="60">
        <v>6.5531519351022487</v>
      </c>
      <c r="H11" s="59">
        <v>25</v>
      </c>
      <c r="I11" s="59">
        <v>581</v>
      </c>
      <c r="J11" s="60">
        <v>4.3029259896729775</v>
      </c>
      <c r="K11" s="59">
        <v>95</v>
      </c>
      <c r="L11" s="59">
        <v>1678.5815602836878</v>
      </c>
      <c r="M11" s="60">
        <v>5.6595403075883048</v>
      </c>
      <c r="N11" s="59">
        <v>90</v>
      </c>
      <c r="O11" s="59">
        <v>1505.5029239766081</v>
      </c>
      <c r="P11" s="60">
        <v>5.9780687613861048</v>
      </c>
      <c r="Q11" s="59">
        <v>5</v>
      </c>
      <c r="R11" s="59">
        <v>173.07863630707976</v>
      </c>
      <c r="S11" s="60">
        <v>2.8888602930340257</v>
      </c>
      <c r="T11" s="59">
        <v>25</v>
      </c>
      <c r="U11" s="59">
        <v>742</v>
      </c>
      <c r="V11" s="60">
        <v>3.3692722371967654</v>
      </c>
      <c r="W11" s="59">
        <v>40</v>
      </c>
      <c r="X11" s="59">
        <v>494.41843971631204</v>
      </c>
      <c r="Y11" s="60">
        <v>8.0903131410210438</v>
      </c>
      <c r="Z11" s="84">
        <v>105</v>
      </c>
      <c r="AA11" s="84">
        <v>2169</v>
      </c>
      <c r="AB11" s="85">
        <v>4.8409405255878291</v>
      </c>
      <c r="AC11" s="84">
        <v>630</v>
      </c>
      <c r="AD11" s="84">
        <v>2370</v>
      </c>
      <c r="AE11" s="85">
        <v>26.582278481012654</v>
      </c>
      <c r="AF11" s="84">
        <v>55</v>
      </c>
      <c r="AG11" s="84">
        <v>665</v>
      </c>
      <c r="AH11" s="86">
        <v>8.2706766917293226</v>
      </c>
      <c r="AI11" s="83">
        <f>Table1[[#This Row],[Age pensioners]]/Table1[[#This Row],[Total population]]*100</f>
        <v>14.467184191954836</v>
      </c>
      <c r="AJ11" s="83">
        <f>Table1[[#This Row],[Health Care Card holders]]/Table1[[#This Row],[Total population]]*100</f>
        <v>3.7050105857445308</v>
      </c>
      <c r="AK11" s="83">
        <f>Table1[[#This Row],[Pensioner Concession Card holders]]/Table1[[#This Row],[Total population]]*100</f>
        <v>22.230063514467187</v>
      </c>
      <c r="AL11" s="83">
        <f>Table1[[#This Row],[Seniors Health Card holders]]/Table1[[#This Row],[Total population]]*100</f>
        <v>1.9407198306280877</v>
      </c>
      <c r="AM11" s="82">
        <f>Table1[[#This Row],[Persons aged 65 years and over]]+Table1[[#This Row],[Persons 0 to 64 years]]</f>
        <v>2834</v>
      </c>
      <c r="AN11" s="2">
        <f>Table1[[#This Row],[Seniors Health Card holders]]+Table1[[#This Row],[Pensioner Concession Card holders]]+Table1[[#This Row],[Health Care Card holders]]</f>
        <v>790</v>
      </c>
      <c r="AO11" s="2">
        <f>Table1[[#This Row],[Health Concession card holders (any) NUM]]/Table1[[#This Row],[Total population]]*100</f>
        <v>27.875793930839805</v>
      </c>
    </row>
    <row r="12" spans="1:41" ht="12.75" customHeight="1" x14ac:dyDescent="0.35">
      <c r="A12" s="54" t="s">
        <v>98</v>
      </c>
      <c r="B12" s="55">
        <v>2855</v>
      </c>
      <c r="C12" s="55">
        <v>4569</v>
      </c>
      <c r="D12" s="56">
        <v>62.486320857955789</v>
      </c>
      <c r="E12" s="55">
        <v>910</v>
      </c>
      <c r="F12" s="55">
        <v>10672.432000000001</v>
      </c>
      <c r="G12" s="56">
        <v>8.5266413503501344</v>
      </c>
      <c r="H12" s="55">
        <v>255</v>
      </c>
      <c r="I12" s="55">
        <v>4231</v>
      </c>
      <c r="J12" s="56">
        <v>6.0269439848735518</v>
      </c>
      <c r="K12" s="55">
        <v>760</v>
      </c>
      <c r="L12" s="55">
        <v>10672.432000000001</v>
      </c>
      <c r="M12" s="56">
        <v>7.1211510178748387</v>
      </c>
      <c r="N12" s="55">
        <v>695</v>
      </c>
      <c r="O12" s="55">
        <v>9408.1298405466969</v>
      </c>
      <c r="P12" s="56">
        <v>7.3872279802594036</v>
      </c>
      <c r="Q12" s="55">
        <v>65</v>
      </c>
      <c r="R12" s="55">
        <v>1264.3021594533029</v>
      </c>
      <c r="S12" s="56">
        <v>5.14117606412273</v>
      </c>
      <c r="T12" s="55">
        <v>320</v>
      </c>
      <c r="U12" s="55">
        <v>5032</v>
      </c>
      <c r="V12" s="56">
        <v>6.359300476947535</v>
      </c>
      <c r="W12" s="55">
        <v>630</v>
      </c>
      <c r="X12" s="55">
        <v>3956.5680000000002</v>
      </c>
      <c r="Y12" s="56">
        <v>15.922890747738949</v>
      </c>
      <c r="Z12" s="79">
        <v>865</v>
      </c>
      <c r="AA12" s="79">
        <v>14670</v>
      </c>
      <c r="AB12" s="80">
        <v>5.8963871847307434</v>
      </c>
      <c r="AC12" s="79">
        <v>4790</v>
      </c>
      <c r="AD12" s="79">
        <v>15494</v>
      </c>
      <c r="AE12" s="80">
        <v>30.915192977926942</v>
      </c>
      <c r="AF12" s="79">
        <v>430</v>
      </c>
      <c r="AG12" s="79">
        <v>4569</v>
      </c>
      <c r="AH12" s="81">
        <v>9.4112497264171591</v>
      </c>
      <c r="AI12" s="83">
        <f>Table1[[#This Row],[Age pensioners]]/Table1[[#This Row],[Total population]]*100</f>
        <v>14.839648630386195</v>
      </c>
      <c r="AJ12" s="83">
        <f>Table1[[#This Row],[Health Care Card holders]]/Table1[[#This Row],[Total population]]*100</f>
        <v>4.4960756796091275</v>
      </c>
      <c r="AK12" s="83">
        <f>Table1[[#This Row],[Pensioner Concession Card holders]]/Table1[[#This Row],[Total population]]*100</f>
        <v>24.897343936795053</v>
      </c>
      <c r="AL12" s="83">
        <f>Table1[[#This Row],[Seniors Health Card holders]]/Table1[[#This Row],[Total population]]*100</f>
        <v>2.2350434014241904</v>
      </c>
      <c r="AM12" s="82">
        <f>Table1[[#This Row],[Persons aged 65 years and over]]+Table1[[#This Row],[Persons 0 to 64 years]]</f>
        <v>19239</v>
      </c>
      <c r="AN12" s="2">
        <f>Table1[[#This Row],[Seniors Health Card holders]]+Table1[[#This Row],[Pensioner Concession Card holders]]+Table1[[#This Row],[Health Care Card holders]]</f>
        <v>6085</v>
      </c>
      <c r="AO12" s="2">
        <f>Table1[[#This Row],[Health Concession card holders (any) NUM]]/Table1[[#This Row],[Total population]]*100</f>
        <v>31.628463017828366</v>
      </c>
    </row>
    <row r="13" spans="1:41" ht="12.75" customHeight="1" x14ac:dyDescent="0.35">
      <c r="A13" s="58" t="s">
        <v>99</v>
      </c>
      <c r="B13" s="59">
        <v>705</v>
      </c>
      <c r="C13" s="59">
        <v>1260</v>
      </c>
      <c r="D13" s="60">
        <v>55.952380952380956</v>
      </c>
      <c r="E13" s="59">
        <v>230</v>
      </c>
      <c r="F13" s="59">
        <v>4088.8797468354433</v>
      </c>
      <c r="G13" s="60">
        <v>5.6250125765622414</v>
      </c>
      <c r="H13" s="59">
        <v>75</v>
      </c>
      <c r="I13" s="59">
        <v>1179</v>
      </c>
      <c r="J13" s="60">
        <v>6.3613231552162848</v>
      </c>
      <c r="K13" s="59">
        <v>190</v>
      </c>
      <c r="L13" s="59">
        <v>4088.8797468354433</v>
      </c>
      <c r="M13" s="60">
        <v>4.6467495197688082</v>
      </c>
      <c r="N13" s="59">
        <v>175</v>
      </c>
      <c r="O13" s="59">
        <v>3686.4528301886794</v>
      </c>
      <c r="P13" s="60">
        <v>4.7471107880971637</v>
      </c>
      <c r="Q13" s="59">
        <v>15</v>
      </c>
      <c r="R13" s="59">
        <v>402.42691664676374</v>
      </c>
      <c r="S13" s="60">
        <v>3.7273848690311326</v>
      </c>
      <c r="T13" s="59">
        <v>80</v>
      </c>
      <c r="U13" s="59">
        <v>1485</v>
      </c>
      <c r="V13" s="60">
        <v>5.3872053872053867</v>
      </c>
      <c r="W13" s="59">
        <v>140</v>
      </c>
      <c r="X13" s="59">
        <v>1124.120253164557</v>
      </c>
      <c r="Y13" s="60">
        <v>12.454183580971899</v>
      </c>
      <c r="Z13" s="84">
        <v>245</v>
      </c>
      <c r="AA13" s="84">
        <v>5205</v>
      </c>
      <c r="AB13" s="85">
        <v>4.7070124879923156</v>
      </c>
      <c r="AC13" s="84">
        <v>1235</v>
      </c>
      <c r="AD13" s="84">
        <v>5413</v>
      </c>
      <c r="AE13" s="85">
        <v>22.815444300757438</v>
      </c>
      <c r="AF13" s="84">
        <v>115</v>
      </c>
      <c r="AG13" s="84">
        <v>1260</v>
      </c>
      <c r="AH13" s="86">
        <v>9.1269841269841265</v>
      </c>
      <c r="AI13" s="83">
        <f>Table1[[#This Row],[Age pensioners]]/Table1[[#This Row],[Total population]]*100</f>
        <v>10.904872389791183</v>
      </c>
      <c r="AJ13" s="83">
        <f>Table1[[#This Row],[Health Care Card holders]]/Table1[[#This Row],[Total population]]*100</f>
        <v>3.7896365042536742</v>
      </c>
      <c r="AK13" s="83">
        <f>Table1[[#This Row],[Pensioner Concession Card holders]]/Table1[[#This Row],[Total population]]*100</f>
        <v>19.102861562258315</v>
      </c>
      <c r="AL13" s="83">
        <f>Table1[[#This Row],[Seniors Health Card holders]]/Table1[[#This Row],[Total population]]*100</f>
        <v>1.7788089713843775</v>
      </c>
      <c r="AM13" s="82">
        <f>Table1[[#This Row],[Persons aged 65 years and over]]+Table1[[#This Row],[Persons 0 to 64 years]]</f>
        <v>6465</v>
      </c>
      <c r="AN13" s="2">
        <f>Table1[[#This Row],[Seniors Health Card holders]]+Table1[[#This Row],[Pensioner Concession Card holders]]+Table1[[#This Row],[Health Care Card holders]]</f>
        <v>1595</v>
      </c>
      <c r="AO13" s="2">
        <f>Table1[[#This Row],[Health Concession card holders (any) NUM]]/Table1[[#This Row],[Total population]]*100</f>
        <v>24.671307037896366</v>
      </c>
    </row>
    <row r="14" spans="1:41" ht="12.75" customHeight="1" x14ac:dyDescent="0.35">
      <c r="A14" s="54" t="s">
        <v>100</v>
      </c>
      <c r="B14" s="55">
        <v>207.72601327499999</v>
      </c>
      <c r="C14" s="55">
        <v>371.04163750499993</v>
      </c>
      <c r="D14" s="56">
        <v>55.984555984555996</v>
      </c>
      <c r="E14" s="55">
        <v>73.062252944999997</v>
      </c>
      <c r="F14" s="55">
        <v>981.44926431366764</v>
      </c>
      <c r="G14" s="56">
        <v>7.4443229621342466</v>
      </c>
      <c r="H14" s="55">
        <v>34.382236679999998</v>
      </c>
      <c r="I14" s="55">
        <v>379.06415939699997</v>
      </c>
      <c r="J14" s="56">
        <v>9.0702947845804989</v>
      </c>
      <c r="K14" s="55">
        <v>101.71411684499999</v>
      </c>
      <c r="L14" s="55">
        <v>981.44926431366764</v>
      </c>
      <c r="M14" s="56">
        <v>10.363665300226108</v>
      </c>
      <c r="N14" s="55">
        <v>88.82077808999999</v>
      </c>
      <c r="O14" s="55">
        <v>883.42416536191297</v>
      </c>
      <c r="P14" s="56">
        <v>10.054148570139319</v>
      </c>
      <c r="Q14" s="55">
        <v>12.893338754999998</v>
      </c>
      <c r="R14" s="55">
        <v>98.0250989517547</v>
      </c>
      <c r="S14" s="56">
        <v>13.153099453993667</v>
      </c>
      <c r="T14" s="55">
        <v>40.112609459999994</v>
      </c>
      <c r="U14" s="55">
        <v>430.35099577799997</v>
      </c>
      <c r="V14" s="56">
        <v>9.3209054593874825</v>
      </c>
      <c r="W14" s="55">
        <v>83.090405309999994</v>
      </c>
      <c r="X14" s="55">
        <v>390.11546057933219</v>
      </c>
      <c r="Y14" s="56">
        <v>21.298926524626442</v>
      </c>
      <c r="Z14" s="79">
        <v>118.90523518499998</v>
      </c>
      <c r="AA14" s="79">
        <v>1387.8962873159999</v>
      </c>
      <c r="AB14" s="80">
        <v>8.5672997522708503</v>
      </c>
      <c r="AC14" s="79">
        <v>379.63719667499993</v>
      </c>
      <c r="AD14" s="79">
        <v>1369.5590944199998</v>
      </c>
      <c r="AE14" s="80">
        <v>27.719665271966527</v>
      </c>
      <c r="AF14" s="79">
        <v>28.651863899999995</v>
      </c>
      <c r="AG14" s="79">
        <v>371.04163750499993</v>
      </c>
      <c r="AH14" s="81">
        <v>7.7220077220077217</v>
      </c>
      <c r="AI14" s="87">
        <f>Table1[[#This Row],[Age pensioners]]/Table1[[#This Row],[Total population]]*100</f>
        <v>11.809741000162893</v>
      </c>
      <c r="AJ14" s="87">
        <f>Table1[[#This Row],[Health Care Card holders]]/Table1[[#This Row],[Total population]]*100</f>
        <v>6.7600586414725523</v>
      </c>
      <c r="AK14" s="87">
        <f>Table1[[#This Row],[Pensioner Concession Card holders]]/Table1[[#This Row],[Total population]]*100</f>
        <v>21.583319758918389</v>
      </c>
      <c r="AL14" s="87">
        <f>Table1[[#This Row],[Seniors Health Card holders]]/Table1[[#This Row],[Total population]]*100</f>
        <v>1.6289297931259161</v>
      </c>
      <c r="AM14" s="82">
        <f>Table1[[#This Row],[Persons aged 65 years and over]]+Table1[[#This Row],[Persons 0 to 64 years]]</f>
        <v>1758.9379248209998</v>
      </c>
      <c r="AN14" s="2">
        <f>Table1[[#This Row],[Seniors Health Card holders]]+Table1[[#This Row],[Pensioner Concession Card holders]]+Table1[[#This Row],[Health Care Card holders]]</f>
        <v>527.19429575999993</v>
      </c>
      <c r="AO14" s="2">
        <f>Table1[[#This Row],[Health Concession card holders (any) NUM]]/Table1[[#This Row],[Total population]]*100</f>
        <v>29.972308193516859</v>
      </c>
    </row>
    <row r="15" spans="1:41" ht="12.75" customHeight="1" x14ac:dyDescent="0.35">
      <c r="A15" s="58" t="s">
        <v>101</v>
      </c>
      <c r="B15" s="59">
        <v>1350</v>
      </c>
      <c r="C15" s="59">
        <v>2059</v>
      </c>
      <c r="D15" s="60">
        <v>65.565808644973288</v>
      </c>
      <c r="E15" s="59">
        <v>420</v>
      </c>
      <c r="F15" s="59">
        <v>6680.8721058434403</v>
      </c>
      <c r="G15" s="60">
        <v>6.2866044035275879</v>
      </c>
      <c r="H15" s="59">
        <v>200</v>
      </c>
      <c r="I15" s="59">
        <v>2728</v>
      </c>
      <c r="J15" s="60">
        <v>7.3313782991202352</v>
      </c>
      <c r="K15" s="59">
        <v>455</v>
      </c>
      <c r="L15" s="59">
        <v>6680.8721058434403</v>
      </c>
      <c r="M15" s="60">
        <v>6.8104881038215535</v>
      </c>
      <c r="N15" s="59">
        <v>410</v>
      </c>
      <c r="O15" s="59">
        <v>5755.7835218093696</v>
      </c>
      <c r="P15" s="60">
        <v>7.1232699848154422</v>
      </c>
      <c r="Q15" s="59">
        <v>45</v>
      </c>
      <c r="R15" s="59">
        <v>925.08858403406987</v>
      </c>
      <c r="S15" s="60">
        <v>4.8643990182828487</v>
      </c>
      <c r="T15" s="59">
        <v>215</v>
      </c>
      <c r="U15" s="59">
        <v>2819</v>
      </c>
      <c r="V15" s="60">
        <v>7.6268180205746718</v>
      </c>
      <c r="W15" s="59">
        <v>410</v>
      </c>
      <c r="X15" s="59">
        <v>2730.1278941565602</v>
      </c>
      <c r="Y15" s="60">
        <v>15.017611478112256</v>
      </c>
      <c r="Z15" s="84">
        <v>520</v>
      </c>
      <c r="AA15" s="84">
        <v>9395</v>
      </c>
      <c r="AB15" s="85">
        <v>5.5348589675359232</v>
      </c>
      <c r="AC15" s="84">
        <v>2430</v>
      </c>
      <c r="AD15" s="84">
        <v>8978</v>
      </c>
      <c r="AE15" s="85">
        <v>27.066161728670085</v>
      </c>
      <c r="AF15" s="84">
        <v>220</v>
      </c>
      <c r="AG15" s="84">
        <v>2059</v>
      </c>
      <c r="AH15" s="86">
        <v>10.684798445847498</v>
      </c>
      <c r="AI15" s="83">
        <f>Table1[[#This Row],[Age pensioners]]/Table1[[#This Row],[Total population]]*100</f>
        <v>11.786275536930329</v>
      </c>
      <c r="AJ15" s="83">
        <f>Table1[[#This Row],[Health Care Card holders]]/Table1[[#This Row],[Total population]]*100</f>
        <v>4.5398987253361271</v>
      </c>
      <c r="AK15" s="83">
        <f>Table1[[#This Row],[Pensioner Concession Card holders]]/Table1[[#This Row],[Total population]]*100</f>
        <v>21.215295966474592</v>
      </c>
      <c r="AL15" s="83">
        <f>Table1[[#This Row],[Seniors Health Card holders]]/Table1[[#This Row],[Total population]]*100</f>
        <v>1.9207263837960538</v>
      </c>
      <c r="AM15" s="82">
        <f>Table1[[#This Row],[Persons aged 65 years and over]]+Table1[[#This Row],[Persons 0 to 64 years]]</f>
        <v>11454</v>
      </c>
      <c r="AN15" s="2">
        <f>Table1[[#This Row],[Seniors Health Card holders]]+Table1[[#This Row],[Pensioner Concession Card holders]]+Table1[[#This Row],[Health Care Card holders]]</f>
        <v>3170</v>
      </c>
      <c r="AO15" s="2">
        <f>Table1[[#This Row],[Health Concession card holders (any) NUM]]/Table1[[#This Row],[Total population]]*100</f>
        <v>27.675921075606773</v>
      </c>
    </row>
    <row r="16" spans="1:41" ht="12.75" customHeight="1" x14ac:dyDescent="0.35">
      <c r="A16" s="54" t="s">
        <v>102</v>
      </c>
      <c r="B16" s="55">
        <v>415</v>
      </c>
      <c r="C16" s="55">
        <v>804</v>
      </c>
      <c r="D16" s="56">
        <v>51.616915422885569</v>
      </c>
      <c r="E16" s="55">
        <v>145</v>
      </c>
      <c r="F16" s="55">
        <v>1843.0985221674878</v>
      </c>
      <c r="G16" s="56">
        <v>7.8671866021290979</v>
      </c>
      <c r="H16" s="55">
        <v>30</v>
      </c>
      <c r="I16" s="55">
        <v>715</v>
      </c>
      <c r="J16" s="56">
        <v>4.1958041958041958</v>
      </c>
      <c r="K16" s="55">
        <v>80</v>
      </c>
      <c r="L16" s="55">
        <v>1843.0985221674878</v>
      </c>
      <c r="M16" s="56">
        <v>4.3405167460022609</v>
      </c>
      <c r="N16" s="55">
        <v>75</v>
      </c>
      <c r="O16" s="55">
        <v>1593.8905109489051</v>
      </c>
      <c r="P16" s="56">
        <v>4.7054675013624108</v>
      </c>
      <c r="Q16" s="55">
        <v>5</v>
      </c>
      <c r="R16" s="55">
        <v>249.20801121858258</v>
      </c>
      <c r="S16" s="56">
        <v>2.0063560459195893</v>
      </c>
      <c r="T16" s="55">
        <v>55</v>
      </c>
      <c r="U16" s="55">
        <v>868</v>
      </c>
      <c r="V16" s="56">
        <v>6.3364055299539173</v>
      </c>
      <c r="W16" s="55">
        <v>115</v>
      </c>
      <c r="X16" s="55">
        <v>749.90147783251234</v>
      </c>
      <c r="Y16" s="56">
        <v>15.335347828943046</v>
      </c>
      <c r="Z16" s="79">
        <v>120</v>
      </c>
      <c r="AA16" s="79">
        <v>2566</v>
      </c>
      <c r="AB16" s="80">
        <v>4.6765393608729537</v>
      </c>
      <c r="AC16" s="79">
        <v>700</v>
      </c>
      <c r="AD16" s="79">
        <v>2681</v>
      </c>
      <c r="AE16" s="80">
        <v>26.109660574412537</v>
      </c>
      <c r="AF16" s="79">
        <v>95</v>
      </c>
      <c r="AG16" s="79">
        <v>804</v>
      </c>
      <c r="AH16" s="81">
        <v>11.815920398009951</v>
      </c>
      <c r="AI16" s="83">
        <f>Table1[[#This Row],[Age pensioners]]/Table1[[#This Row],[Total population]]*100</f>
        <v>12.314540059347182</v>
      </c>
      <c r="AJ16" s="83">
        <f>Table1[[#This Row],[Health Care Card holders]]/Table1[[#This Row],[Total population]]*100</f>
        <v>3.5608308605341246</v>
      </c>
      <c r="AK16" s="83">
        <f>Table1[[#This Row],[Pensioner Concession Card holders]]/Table1[[#This Row],[Total population]]*100</f>
        <v>20.771513353115729</v>
      </c>
      <c r="AL16" s="83">
        <f>Table1[[#This Row],[Seniors Health Card holders]]/Table1[[#This Row],[Total population]]*100</f>
        <v>2.8189910979228485</v>
      </c>
      <c r="AM16" s="82">
        <f>Table1[[#This Row],[Persons aged 65 years and over]]+Table1[[#This Row],[Persons 0 to 64 years]]</f>
        <v>3370</v>
      </c>
      <c r="AN16" s="2">
        <f>Table1[[#This Row],[Seniors Health Card holders]]+Table1[[#This Row],[Pensioner Concession Card holders]]+Table1[[#This Row],[Health Care Card holders]]</f>
        <v>915</v>
      </c>
      <c r="AO16" s="2">
        <f>Table1[[#This Row],[Health Concession card holders (any) NUM]]/Table1[[#This Row],[Total population]]*100</f>
        <v>27.151335311572701</v>
      </c>
    </row>
    <row r="17" spans="1:41" ht="12.75" customHeight="1" x14ac:dyDescent="0.35">
      <c r="A17" s="58" t="s">
        <v>103</v>
      </c>
      <c r="B17" s="59">
        <v>2405</v>
      </c>
      <c r="C17" s="59">
        <v>3728</v>
      </c>
      <c r="D17" s="60">
        <v>64.511802575107296</v>
      </c>
      <c r="E17" s="59">
        <v>350</v>
      </c>
      <c r="F17" s="59">
        <v>6876.7188940092165</v>
      </c>
      <c r="G17" s="60">
        <v>5.0896365751537278</v>
      </c>
      <c r="H17" s="59">
        <v>115</v>
      </c>
      <c r="I17" s="59">
        <v>2559</v>
      </c>
      <c r="J17" s="60">
        <v>4.4939429464634628</v>
      </c>
      <c r="K17" s="59">
        <v>335</v>
      </c>
      <c r="L17" s="59">
        <v>6876.7188940092165</v>
      </c>
      <c r="M17" s="60">
        <v>4.8715092933614246</v>
      </c>
      <c r="N17" s="59">
        <v>320</v>
      </c>
      <c r="O17" s="59">
        <v>6125.3422818791951</v>
      </c>
      <c r="P17" s="60">
        <v>5.2241978533455464</v>
      </c>
      <c r="Q17" s="59">
        <v>15</v>
      </c>
      <c r="R17" s="59">
        <v>751.37661213002195</v>
      </c>
      <c r="S17" s="60">
        <v>1.996335759969639</v>
      </c>
      <c r="T17" s="59">
        <v>125</v>
      </c>
      <c r="U17" s="59">
        <v>3493</v>
      </c>
      <c r="V17" s="60">
        <v>3.5785857429144001</v>
      </c>
      <c r="W17" s="59">
        <v>250</v>
      </c>
      <c r="X17" s="59">
        <v>2334.2811059907835</v>
      </c>
      <c r="Y17" s="60">
        <v>10.709935464001784</v>
      </c>
      <c r="Z17" s="84">
        <v>530</v>
      </c>
      <c r="AA17" s="84">
        <v>9288</v>
      </c>
      <c r="AB17" s="85">
        <v>5.7062876830318698</v>
      </c>
      <c r="AC17" s="84">
        <v>3265</v>
      </c>
      <c r="AD17" s="84">
        <v>10752</v>
      </c>
      <c r="AE17" s="85">
        <v>30.366443452380953</v>
      </c>
      <c r="AF17" s="84">
        <v>375</v>
      </c>
      <c r="AG17" s="84">
        <v>3728</v>
      </c>
      <c r="AH17" s="86">
        <v>10.059012875536482</v>
      </c>
      <c r="AI17" s="83">
        <f>Table1[[#This Row],[Age pensioners]]/Table1[[#This Row],[Total population]]*100</f>
        <v>18.477258758451136</v>
      </c>
      <c r="AJ17" s="83">
        <f>Table1[[#This Row],[Health Care Card holders]]/Table1[[#This Row],[Total population]]*100</f>
        <v>4.0719114935464047</v>
      </c>
      <c r="AK17" s="83">
        <f>Table1[[#This Row],[Pensioner Concession Card holders]]/Table1[[#This Row],[Total population]]*100</f>
        <v>25.084511370620778</v>
      </c>
      <c r="AL17" s="83">
        <f>Table1[[#This Row],[Seniors Health Card holders]]/Table1[[#This Row],[Total population]]*100</f>
        <v>2.8810694529809466</v>
      </c>
      <c r="AM17" s="82">
        <f>Table1[[#This Row],[Persons aged 65 years and over]]+Table1[[#This Row],[Persons 0 to 64 years]]</f>
        <v>13016</v>
      </c>
      <c r="AN17" s="2">
        <f>Table1[[#This Row],[Seniors Health Card holders]]+Table1[[#This Row],[Pensioner Concession Card holders]]+Table1[[#This Row],[Health Care Card holders]]</f>
        <v>4170</v>
      </c>
      <c r="AO17" s="2">
        <f>Table1[[#This Row],[Health Concession card holders (any) NUM]]/Table1[[#This Row],[Total population]]*100</f>
        <v>32.037492317148129</v>
      </c>
    </row>
    <row r="18" spans="1:41" ht="12.75" customHeight="1" x14ac:dyDescent="0.35">
      <c r="A18" s="54" t="s">
        <v>32</v>
      </c>
      <c r="B18" s="55">
        <v>390</v>
      </c>
      <c r="C18" s="55">
        <v>769</v>
      </c>
      <c r="D18" s="56">
        <v>50.715214564369319</v>
      </c>
      <c r="E18" s="55">
        <v>155</v>
      </c>
      <c r="F18" s="55">
        <v>2133.9079754601225</v>
      </c>
      <c r="G18" s="56">
        <v>7.2636684328703645</v>
      </c>
      <c r="H18" s="55">
        <v>45</v>
      </c>
      <c r="I18" s="55">
        <v>775</v>
      </c>
      <c r="J18" s="56">
        <v>5.806451612903226</v>
      </c>
      <c r="K18" s="55">
        <v>115</v>
      </c>
      <c r="L18" s="55">
        <v>2133.9079754601225</v>
      </c>
      <c r="M18" s="56">
        <v>5.3891733534199471</v>
      </c>
      <c r="N18" s="55">
        <v>105</v>
      </c>
      <c r="O18" s="55">
        <v>1893.6449704142012</v>
      </c>
      <c r="P18" s="56">
        <v>5.5448619799641286</v>
      </c>
      <c r="Q18" s="55">
        <v>10</v>
      </c>
      <c r="R18" s="55">
        <v>240.26300504592149</v>
      </c>
      <c r="S18" s="56">
        <v>4.1621056051008347</v>
      </c>
      <c r="T18" s="55">
        <v>40</v>
      </c>
      <c r="U18" s="55">
        <v>872</v>
      </c>
      <c r="V18" s="56">
        <v>4.5871559633027523</v>
      </c>
      <c r="W18" s="55">
        <v>60</v>
      </c>
      <c r="X18" s="55">
        <v>652.09202453987723</v>
      </c>
      <c r="Y18" s="56">
        <v>9.2011553188887127</v>
      </c>
      <c r="Z18" s="79">
        <v>145</v>
      </c>
      <c r="AA18" s="79">
        <v>2797</v>
      </c>
      <c r="AB18" s="80">
        <v>5.1841258491240616</v>
      </c>
      <c r="AC18" s="79">
        <v>705</v>
      </c>
      <c r="AD18" s="79">
        <v>2944</v>
      </c>
      <c r="AE18" s="80">
        <v>23.947010869565215</v>
      </c>
      <c r="AF18" s="79">
        <v>65</v>
      </c>
      <c r="AG18" s="79">
        <v>769</v>
      </c>
      <c r="AH18" s="81">
        <v>8.4525357607282174</v>
      </c>
      <c r="AI18" s="83">
        <f>Table1[[#This Row],[Age pensioners]]/Table1[[#This Row],[Total population]]*100</f>
        <v>10.936623667975324</v>
      </c>
      <c r="AJ18" s="83">
        <f>Table1[[#This Row],[Health Care Card holders]]/Table1[[#This Row],[Total population]]*100</f>
        <v>4.0661805945036456</v>
      </c>
      <c r="AK18" s="83">
        <f>Table1[[#This Row],[Pensioner Concession Card holders]]/Table1[[#This Row],[Total population]]*100</f>
        <v>19.77005047672462</v>
      </c>
      <c r="AL18" s="83">
        <f>Table1[[#This Row],[Seniors Health Card holders]]/Table1[[#This Row],[Total population]]*100</f>
        <v>1.8227706113292206</v>
      </c>
      <c r="AM18" s="82">
        <f>Table1[[#This Row],[Persons aged 65 years and over]]+Table1[[#This Row],[Persons 0 to 64 years]]</f>
        <v>3566</v>
      </c>
      <c r="AN18" s="2">
        <f>Table1[[#This Row],[Seniors Health Card holders]]+Table1[[#This Row],[Pensioner Concession Card holders]]+Table1[[#This Row],[Health Care Card holders]]</f>
        <v>915</v>
      </c>
      <c r="AO18" s="2">
        <f>Table1[[#This Row],[Health Concession card holders (any) NUM]]/Table1[[#This Row],[Total population]]*100</f>
        <v>25.659001682557488</v>
      </c>
    </row>
    <row r="19" spans="1:41" ht="12.75" customHeight="1" x14ac:dyDescent="0.35">
      <c r="A19" s="58" t="s">
        <v>104</v>
      </c>
      <c r="B19" s="59">
        <v>825</v>
      </c>
      <c r="C19" s="59">
        <v>1336</v>
      </c>
      <c r="D19" s="60">
        <v>61.751497005988021</v>
      </c>
      <c r="E19" s="59">
        <v>290</v>
      </c>
      <c r="F19" s="59">
        <v>3092.5758513931887</v>
      </c>
      <c r="G19" s="60">
        <v>9.3772962713058945</v>
      </c>
      <c r="H19" s="59">
        <v>125</v>
      </c>
      <c r="I19" s="59">
        <v>1191</v>
      </c>
      <c r="J19" s="60">
        <v>10.495382031905962</v>
      </c>
      <c r="K19" s="59">
        <v>310</v>
      </c>
      <c r="L19" s="59">
        <v>3092.5758513931887</v>
      </c>
      <c r="M19" s="60">
        <v>10.024006358982163</v>
      </c>
      <c r="N19" s="59">
        <v>280</v>
      </c>
      <c r="O19" s="59">
        <v>2761.08</v>
      </c>
      <c r="P19" s="60">
        <v>10.140959334753068</v>
      </c>
      <c r="Q19" s="59">
        <v>30</v>
      </c>
      <c r="R19" s="59">
        <v>331.49585139318884</v>
      </c>
      <c r="S19" s="60">
        <v>9.0498870118337784</v>
      </c>
      <c r="T19" s="59">
        <v>150</v>
      </c>
      <c r="U19" s="59">
        <v>1422</v>
      </c>
      <c r="V19" s="60">
        <v>10.548523206751055</v>
      </c>
      <c r="W19" s="59">
        <v>290</v>
      </c>
      <c r="X19" s="59">
        <v>1298.4241486068113</v>
      </c>
      <c r="Y19" s="60">
        <v>22.334766363608182</v>
      </c>
      <c r="Z19" s="84">
        <v>305</v>
      </c>
      <c r="AA19" s="84">
        <v>4385</v>
      </c>
      <c r="AB19" s="85">
        <v>6.955530216647662</v>
      </c>
      <c r="AC19" s="84">
        <v>1555</v>
      </c>
      <c r="AD19" s="84">
        <v>4518</v>
      </c>
      <c r="AE19" s="85">
        <v>34.417884019477647</v>
      </c>
      <c r="AF19" s="84">
        <v>130</v>
      </c>
      <c r="AG19" s="84">
        <v>1336</v>
      </c>
      <c r="AH19" s="86">
        <v>9.7305389221556897</v>
      </c>
      <c r="AI19" s="83">
        <f>Table1[[#This Row],[Age pensioners]]/Table1[[#This Row],[Total population]]*100</f>
        <v>14.420555846879916</v>
      </c>
      <c r="AJ19" s="83">
        <f>Table1[[#This Row],[Health Care Card holders]]/Table1[[#This Row],[Total population]]*100</f>
        <v>5.3312357979374232</v>
      </c>
      <c r="AK19" s="83">
        <f>Table1[[#This Row],[Pensioner Concession Card holders]]/Table1[[#This Row],[Total population]]*100</f>
        <v>27.180562838664567</v>
      </c>
      <c r="AL19" s="83">
        <f>Table1[[#This Row],[Seniors Health Card holders]]/Table1[[#This Row],[Total population]]*100</f>
        <v>2.2723300122356229</v>
      </c>
      <c r="AM19" s="82">
        <f>Table1[[#This Row],[Persons aged 65 years and over]]+Table1[[#This Row],[Persons 0 to 64 years]]</f>
        <v>5721</v>
      </c>
      <c r="AN19" s="2">
        <f>Table1[[#This Row],[Seniors Health Card holders]]+Table1[[#This Row],[Pensioner Concession Card holders]]+Table1[[#This Row],[Health Care Card holders]]</f>
        <v>1990</v>
      </c>
      <c r="AO19" s="2">
        <f>Table1[[#This Row],[Health Concession card holders (any) NUM]]/Table1[[#This Row],[Total population]]*100</f>
        <v>34.784128648837616</v>
      </c>
    </row>
    <row r="20" spans="1:41" ht="12.75" customHeight="1" x14ac:dyDescent="0.35">
      <c r="A20" s="54" t="s">
        <v>105</v>
      </c>
      <c r="B20" s="55">
        <v>2140</v>
      </c>
      <c r="C20" s="55">
        <v>3479</v>
      </c>
      <c r="D20" s="56">
        <v>61.511928715148031</v>
      </c>
      <c r="E20" s="55">
        <v>560</v>
      </c>
      <c r="F20" s="55">
        <v>8505.3069544364516</v>
      </c>
      <c r="G20" s="56">
        <v>6.5841245119072216</v>
      </c>
      <c r="H20" s="55">
        <v>160</v>
      </c>
      <c r="I20" s="55">
        <v>3236</v>
      </c>
      <c r="J20" s="56">
        <v>4.9443757725587147</v>
      </c>
      <c r="K20" s="55">
        <v>500</v>
      </c>
      <c r="L20" s="55">
        <v>8505.3069544364516</v>
      </c>
      <c r="M20" s="56">
        <v>5.8786825999171626</v>
      </c>
      <c r="N20" s="55">
        <v>460</v>
      </c>
      <c r="O20" s="55">
        <v>7548.8475609756097</v>
      </c>
      <c r="P20" s="56">
        <v>6.093645371487006</v>
      </c>
      <c r="Q20" s="55">
        <v>40</v>
      </c>
      <c r="R20" s="55">
        <v>956.45939346084106</v>
      </c>
      <c r="S20" s="56">
        <v>4.1820907686696964</v>
      </c>
      <c r="T20" s="55">
        <v>195</v>
      </c>
      <c r="U20" s="55">
        <v>3963</v>
      </c>
      <c r="V20" s="56">
        <v>4.9205147615442844</v>
      </c>
      <c r="W20" s="55">
        <v>375</v>
      </c>
      <c r="X20" s="55">
        <v>2986.6930455635493</v>
      </c>
      <c r="Y20" s="56">
        <v>12.55569267678937</v>
      </c>
      <c r="Z20" s="79">
        <v>635</v>
      </c>
      <c r="AA20" s="79">
        <v>11457</v>
      </c>
      <c r="AB20" s="80">
        <v>5.5424631229815837</v>
      </c>
      <c r="AC20" s="79">
        <v>3385</v>
      </c>
      <c r="AD20" s="79">
        <v>12180</v>
      </c>
      <c r="AE20" s="80">
        <v>27.791461412151069</v>
      </c>
      <c r="AF20" s="79">
        <v>340</v>
      </c>
      <c r="AG20" s="79">
        <v>3479</v>
      </c>
      <c r="AH20" s="81">
        <v>9.7729232538085657</v>
      </c>
      <c r="AI20" s="83">
        <f>Table1[[#This Row],[Age pensioners]]/Table1[[#This Row],[Total population]]*100</f>
        <v>14.327798607391538</v>
      </c>
      <c r="AJ20" s="83">
        <f>Table1[[#This Row],[Health Care Card holders]]/Table1[[#This Row],[Total population]]*100</f>
        <v>4.2514729512587035</v>
      </c>
      <c r="AK20" s="83">
        <f>Table1[[#This Row],[Pensioner Concession Card holders]]/Table1[[#This Row],[Total population]]*100</f>
        <v>22.66336368505624</v>
      </c>
      <c r="AL20" s="83">
        <f>Table1[[#This Row],[Seniors Health Card holders]]/Table1[[#This Row],[Total population]]*100</f>
        <v>2.2763792179967863</v>
      </c>
      <c r="AM20" s="82">
        <f>Table1[[#This Row],[Persons aged 65 years and over]]+Table1[[#This Row],[Persons 0 to 64 years]]</f>
        <v>14936</v>
      </c>
      <c r="AN20" s="2">
        <f>Table1[[#This Row],[Seniors Health Card holders]]+Table1[[#This Row],[Pensioner Concession Card holders]]+Table1[[#This Row],[Health Care Card holders]]</f>
        <v>4360</v>
      </c>
      <c r="AO20" s="2">
        <f>Table1[[#This Row],[Health Concession card holders (any) NUM]]/Table1[[#This Row],[Total population]]*100</f>
        <v>29.191215854311732</v>
      </c>
    </row>
    <row r="21" spans="1:41" ht="12.75" customHeight="1" x14ac:dyDescent="0.35">
      <c r="A21" s="58" t="s">
        <v>106</v>
      </c>
      <c r="B21" s="59">
        <v>985</v>
      </c>
      <c r="C21" s="59">
        <v>1599</v>
      </c>
      <c r="D21" s="60">
        <v>61.601000625390867</v>
      </c>
      <c r="E21" s="59">
        <v>225</v>
      </c>
      <c r="F21" s="59">
        <v>3196.1123595505619</v>
      </c>
      <c r="G21" s="60">
        <v>7.0398025691324433</v>
      </c>
      <c r="H21" s="59">
        <v>60</v>
      </c>
      <c r="I21" s="59">
        <v>1200</v>
      </c>
      <c r="J21" s="60">
        <v>5</v>
      </c>
      <c r="K21" s="59">
        <v>210</v>
      </c>
      <c r="L21" s="59">
        <v>3196.1123595505619</v>
      </c>
      <c r="M21" s="60">
        <v>6.5704823978569475</v>
      </c>
      <c r="N21" s="59">
        <v>195</v>
      </c>
      <c r="O21" s="59">
        <v>2776.6859205776173</v>
      </c>
      <c r="P21" s="60">
        <v>7.0227604265532246</v>
      </c>
      <c r="Q21" s="59">
        <v>15</v>
      </c>
      <c r="R21" s="59">
        <v>419.42643897294448</v>
      </c>
      <c r="S21" s="60">
        <v>3.5763124605903993</v>
      </c>
      <c r="T21" s="59">
        <v>65</v>
      </c>
      <c r="U21" s="59">
        <v>1625</v>
      </c>
      <c r="V21" s="60">
        <v>4</v>
      </c>
      <c r="W21" s="59">
        <v>120</v>
      </c>
      <c r="X21" s="59">
        <v>1147.8876404494381</v>
      </c>
      <c r="Y21" s="60">
        <v>10.453984847594997</v>
      </c>
      <c r="Z21" s="84">
        <v>235</v>
      </c>
      <c r="AA21" s="84">
        <v>4397</v>
      </c>
      <c r="AB21" s="85">
        <v>5.344553104389357</v>
      </c>
      <c r="AC21" s="84">
        <v>1510</v>
      </c>
      <c r="AD21" s="84">
        <v>4881</v>
      </c>
      <c r="AE21" s="85">
        <v>30.936283548453186</v>
      </c>
      <c r="AF21" s="84">
        <v>205</v>
      </c>
      <c r="AG21" s="84">
        <v>1599</v>
      </c>
      <c r="AH21" s="86">
        <v>12.820512820512819</v>
      </c>
      <c r="AI21" s="83">
        <f>Table1[[#This Row],[Age pensioners]]/Table1[[#This Row],[Total population]]*100</f>
        <v>16.42761841227485</v>
      </c>
      <c r="AJ21" s="83">
        <f>Table1[[#This Row],[Health Care Card holders]]/Table1[[#This Row],[Total population]]*100</f>
        <v>3.9192795196797867</v>
      </c>
      <c r="AK21" s="83">
        <f>Table1[[#This Row],[Pensioner Concession Card holders]]/Table1[[#This Row],[Total population]]*100</f>
        <v>25.183455637091395</v>
      </c>
      <c r="AL21" s="83">
        <f>Table1[[#This Row],[Seniors Health Card holders]]/Table1[[#This Row],[Total population]]*100</f>
        <v>3.4189459639759843</v>
      </c>
      <c r="AM21" s="82">
        <f>Table1[[#This Row],[Persons aged 65 years and over]]+Table1[[#This Row],[Persons 0 to 64 years]]</f>
        <v>5996</v>
      </c>
      <c r="AN21" s="2">
        <f>Table1[[#This Row],[Seniors Health Card holders]]+Table1[[#This Row],[Pensioner Concession Card holders]]+Table1[[#This Row],[Health Care Card holders]]</f>
        <v>1950</v>
      </c>
      <c r="AO21" s="2">
        <f>Table1[[#This Row],[Health Concession card holders (any) NUM]]/Table1[[#This Row],[Total population]]*100</f>
        <v>32.521681120747168</v>
      </c>
    </row>
    <row r="22" spans="1:41" ht="12.75" customHeight="1" x14ac:dyDescent="0.35">
      <c r="A22" s="54" t="s">
        <v>107</v>
      </c>
      <c r="B22" s="55">
        <v>6465</v>
      </c>
      <c r="C22" s="55">
        <v>11175</v>
      </c>
      <c r="D22" s="56">
        <v>57.852348993288594</v>
      </c>
      <c r="E22" s="55">
        <v>2325</v>
      </c>
      <c r="F22" s="55">
        <v>42223.713638325426</v>
      </c>
      <c r="G22" s="56">
        <v>5.5063844452792399</v>
      </c>
      <c r="H22" s="55">
        <v>865</v>
      </c>
      <c r="I22" s="55">
        <v>17994</v>
      </c>
      <c r="J22" s="56">
        <v>4.807157941536067</v>
      </c>
      <c r="K22" s="55">
        <v>2360</v>
      </c>
      <c r="L22" s="55">
        <v>42223.713638325426</v>
      </c>
      <c r="M22" s="56">
        <v>5.5892762541329049</v>
      </c>
      <c r="N22" s="55">
        <v>2110</v>
      </c>
      <c r="O22" s="55">
        <v>36176.295652173911</v>
      </c>
      <c r="P22" s="56">
        <v>5.8325485292555257</v>
      </c>
      <c r="Q22" s="55">
        <v>250</v>
      </c>
      <c r="R22" s="55">
        <v>6047.4179861515076</v>
      </c>
      <c r="S22" s="56">
        <v>4.1339957081269407</v>
      </c>
      <c r="T22" s="55">
        <v>890</v>
      </c>
      <c r="U22" s="55">
        <v>17273</v>
      </c>
      <c r="V22" s="56">
        <v>5.1525502228912172</v>
      </c>
      <c r="W22" s="55">
        <v>1695</v>
      </c>
      <c r="X22" s="55">
        <v>14896.286361674578</v>
      </c>
      <c r="Y22" s="56">
        <v>11.378674918340218</v>
      </c>
      <c r="Z22" s="79">
        <v>3760</v>
      </c>
      <c r="AA22" s="79">
        <v>57162</v>
      </c>
      <c r="AB22" s="80">
        <v>6.5777964381932046</v>
      </c>
      <c r="AC22" s="79">
        <v>11740</v>
      </c>
      <c r="AD22" s="79">
        <v>54256</v>
      </c>
      <c r="AE22" s="80">
        <v>21.638159834856975</v>
      </c>
      <c r="AF22" s="79">
        <v>1370</v>
      </c>
      <c r="AG22" s="79">
        <v>11175</v>
      </c>
      <c r="AH22" s="81">
        <v>12.259507829977629</v>
      </c>
      <c r="AI22" s="83">
        <f>Table1[[#This Row],[Age pensioners]]/Table1[[#This Row],[Total population]]*100</f>
        <v>9.460467974889152</v>
      </c>
      <c r="AJ22" s="83">
        <f>Table1[[#This Row],[Health Care Card holders]]/Table1[[#This Row],[Total population]]*100</f>
        <v>5.5021437874065295</v>
      </c>
      <c r="AK22" s="83">
        <f>Table1[[#This Row],[Pensioner Concession Card holders]]/Table1[[#This Row],[Total population]]*100</f>
        <v>17.179565974508684</v>
      </c>
      <c r="AL22" s="83">
        <f>Table1[[#This Row],[Seniors Health Card holders]]/Table1[[#This Row],[Total population]]*100</f>
        <v>2.0047704757305707</v>
      </c>
      <c r="AM22" s="82">
        <f>Table1[[#This Row],[Persons aged 65 years and over]]+Table1[[#This Row],[Persons 0 to 64 years]]</f>
        <v>68337</v>
      </c>
      <c r="AN22" s="2">
        <f>Table1[[#This Row],[Seniors Health Card holders]]+Table1[[#This Row],[Pensioner Concession Card holders]]+Table1[[#This Row],[Health Care Card holders]]</f>
        <v>16870</v>
      </c>
      <c r="AO22" s="2">
        <f>Table1[[#This Row],[Health Concession card holders (any) NUM]]/Table1[[#This Row],[Total population]]*100</f>
        <v>24.686480237645785</v>
      </c>
    </row>
    <row r="23" spans="1:41" ht="12.75" customHeight="1" x14ac:dyDescent="0.35">
      <c r="A23" s="58" t="s">
        <v>108</v>
      </c>
      <c r="B23" s="59">
        <v>6905</v>
      </c>
      <c r="C23" s="59">
        <v>11006</v>
      </c>
      <c r="D23" s="60">
        <v>62.738506269307649</v>
      </c>
      <c r="E23" s="59">
        <v>2435</v>
      </c>
      <c r="F23" s="59">
        <v>34202.196765498651</v>
      </c>
      <c r="G23" s="60">
        <v>7.1194257395077551</v>
      </c>
      <c r="H23" s="59">
        <v>770</v>
      </c>
      <c r="I23" s="59">
        <v>14274</v>
      </c>
      <c r="J23" s="60">
        <v>5.3944234272103122</v>
      </c>
      <c r="K23" s="59">
        <v>2410</v>
      </c>
      <c r="L23" s="59">
        <v>34202.196765498651</v>
      </c>
      <c r="M23" s="60">
        <v>7.0463310193896067</v>
      </c>
      <c r="N23" s="59">
        <v>2165</v>
      </c>
      <c r="O23" s="59">
        <v>30172.725043277555</v>
      </c>
      <c r="P23" s="60">
        <v>7.1753545524797051</v>
      </c>
      <c r="Q23" s="59">
        <v>245</v>
      </c>
      <c r="R23" s="59">
        <v>4029.4717222210993</v>
      </c>
      <c r="S23" s="60">
        <v>6.0802014976035785</v>
      </c>
      <c r="T23" s="59">
        <v>875</v>
      </c>
      <c r="U23" s="59">
        <v>14613</v>
      </c>
      <c r="V23" s="60">
        <v>5.9878190652159038</v>
      </c>
      <c r="W23" s="59">
        <v>1575</v>
      </c>
      <c r="X23" s="59">
        <v>11441.803234501349</v>
      </c>
      <c r="Y23" s="60">
        <v>13.765312754643267</v>
      </c>
      <c r="Z23" s="84">
        <v>2940</v>
      </c>
      <c r="AA23" s="84">
        <v>45660</v>
      </c>
      <c r="AB23" s="85">
        <v>6.438896189224705</v>
      </c>
      <c r="AC23" s="84">
        <v>12420</v>
      </c>
      <c r="AD23" s="84">
        <v>45881</v>
      </c>
      <c r="AE23" s="85">
        <v>27.070028988034263</v>
      </c>
      <c r="AF23" s="84">
        <v>1305</v>
      </c>
      <c r="AG23" s="84">
        <v>11006</v>
      </c>
      <c r="AH23" s="86">
        <v>11.857168817008905</v>
      </c>
      <c r="AI23" s="83">
        <f>Table1[[#This Row],[Age pensioners]]/Table1[[#This Row],[Total population]]*100</f>
        <v>12.185437475735009</v>
      </c>
      <c r="AJ23" s="83">
        <f>Table1[[#This Row],[Health Care Card holders]]/Table1[[#This Row],[Total population]]*100</f>
        <v>5.1882963328980338</v>
      </c>
      <c r="AK23" s="83">
        <f>Table1[[#This Row],[Pensioner Concession Card holders]]/Table1[[#This Row],[Total population]]*100</f>
        <v>21.917904916528428</v>
      </c>
      <c r="AL23" s="83">
        <f>Table1[[#This Row],[Seniors Health Card holders]]/Table1[[#This Row],[Total population]]*100</f>
        <v>2.3029682702149437</v>
      </c>
      <c r="AM23" s="82">
        <f>Table1[[#This Row],[Persons aged 65 years and over]]+Table1[[#This Row],[Persons 0 to 64 years]]</f>
        <v>56666</v>
      </c>
      <c r="AN23" s="2">
        <f>Table1[[#This Row],[Seniors Health Card holders]]+Table1[[#This Row],[Pensioner Concession Card holders]]+Table1[[#This Row],[Health Care Card holders]]</f>
        <v>16665</v>
      </c>
      <c r="AO23" s="2">
        <f>Table1[[#This Row],[Health Concession card holders (any) NUM]]/Table1[[#This Row],[Total population]]*100</f>
        <v>29.409169519641409</v>
      </c>
    </row>
    <row r="24" spans="1:41" ht="12.75" customHeight="1" x14ac:dyDescent="0.35">
      <c r="A24" s="62"/>
      <c r="AI24" s="2"/>
      <c r="AJ24" s="2"/>
      <c r="AK24" s="2"/>
      <c r="AL24" s="2"/>
      <c r="AM24" s="1"/>
      <c r="AN24" s="2"/>
      <c r="AO24" s="2"/>
    </row>
    <row r="25" spans="1:41" ht="12.75" customHeight="1" x14ac:dyDescent="0.35"/>
    <row r="26" spans="1:41" x14ac:dyDescent="0.35">
      <c r="A26" t="s">
        <v>110</v>
      </c>
      <c r="B26" s="70">
        <v>32208.565998149927</v>
      </c>
      <c r="C26" s="70">
        <v>53797.456007609988</v>
      </c>
      <c r="D26" s="71">
        <v>59.870054066485643</v>
      </c>
      <c r="E26" s="70">
        <v>9183.1022257483382</v>
      </c>
      <c r="F26" s="70">
        <v>144778.86084299732</v>
      </c>
      <c r="Z26" s="70">
        <v>11415.731052875379</v>
      </c>
      <c r="AA26" s="70">
        <v>195821.67384986146</v>
      </c>
      <c r="AB26" s="71">
        <v>5.8296565586646656</v>
      </c>
      <c r="AC26" s="70">
        <v>53050.468348894363</v>
      </c>
      <c r="AD26" s="70">
        <v>201873.78395412106</v>
      </c>
      <c r="AE26" s="71">
        <v>26.279028068820914</v>
      </c>
      <c r="AF26" s="70">
        <v>5834.6243944055823</v>
      </c>
      <c r="AG26" s="70">
        <v>53797.456007609988</v>
      </c>
      <c r="AH26" s="71">
        <v>10.845539598713065</v>
      </c>
      <c r="AI26" s="55">
        <f>B26/AM26*100</f>
        <v>12.903083997023989</v>
      </c>
      <c r="AJ26" s="56">
        <f>Z26/AM26*100</f>
        <v>4.5732596934351868</v>
      </c>
      <c r="AK26" s="56">
        <f>AC26/AM26*100</f>
        <v>21.25256520971984</v>
      </c>
      <c r="AL26" s="57">
        <f>AF26/AM26*100</f>
        <v>2.3374107576358671</v>
      </c>
      <c r="AM26" s="88">
        <v>249619.12985747145</v>
      </c>
      <c r="AN26" s="4">
        <f>AF26+Z26+AC26</f>
        <v>70300.823796175333</v>
      </c>
      <c r="AO26" s="8">
        <f>AN26/AM26*100</f>
        <v>28.163235660790896</v>
      </c>
    </row>
    <row r="27" spans="1:41" x14ac:dyDescent="0.35">
      <c r="A27" t="s">
        <v>33</v>
      </c>
      <c r="B27" s="73">
        <v>800840</v>
      </c>
      <c r="C27" s="73">
        <v>1425221</v>
      </c>
      <c r="D27" s="74">
        <v>56.190583776130154</v>
      </c>
      <c r="E27" s="73">
        <v>239565</v>
      </c>
      <c r="F27" s="73">
        <v>5145426.7819421878</v>
      </c>
      <c r="Z27" s="73">
        <v>454151</v>
      </c>
      <c r="AA27" s="73">
        <v>6800892</v>
      </c>
      <c r="AB27" s="74">
        <v>6.6778152042408561</v>
      </c>
      <c r="AC27" s="73">
        <v>1364595</v>
      </c>
      <c r="AD27" s="73">
        <v>6670926</v>
      </c>
      <c r="AE27" s="74">
        <v>20.455855753758922</v>
      </c>
      <c r="AF27" s="73">
        <v>170995</v>
      </c>
      <c r="AG27" s="73">
        <v>1425221</v>
      </c>
      <c r="AH27" s="74">
        <v>11.997788413165397</v>
      </c>
      <c r="AI27" s="55">
        <f>B27/AM27*100</f>
        <v>9.7353391571450576</v>
      </c>
      <c r="AJ27" s="56">
        <f>Z27/AM27*100</f>
        <v>5.5208456290352439</v>
      </c>
      <c r="AK27" s="56">
        <f>AC27/AM27*100</f>
        <v>16.588575916717897</v>
      </c>
      <c r="AL27" s="57">
        <f>AF27/AM27*100</f>
        <v>2.078685279426626</v>
      </c>
      <c r="AM27" s="23">
        <v>8226113</v>
      </c>
      <c r="AN27" s="4">
        <f>AF27+Z27+AC27</f>
        <v>1989741</v>
      </c>
      <c r="AO27" s="8">
        <f>AN27/AM27*100</f>
        <v>24.188106825179766</v>
      </c>
    </row>
    <row r="28" spans="1:41" s="23" customFormat="1" x14ac:dyDescent="0.35">
      <c r="A28" s="22"/>
      <c r="B28" s="9"/>
      <c r="C28" s="9"/>
      <c r="D28" s="10"/>
      <c r="E28" s="9"/>
      <c r="F28" s="9"/>
      <c r="G28" s="10"/>
      <c r="H28" s="9"/>
      <c r="I28" s="9"/>
      <c r="J28" s="10"/>
      <c r="K28" s="9"/>
      <c r="L28" s="9"/>
      <c r="M28" s="10"/>
      <c r="N28" s="11"/>
      <c r="O28" s="12"/>
      <c r="P28" s="13"/>
      <c r="Q28" s="9"/>
      <c r="R28" s="9"/>
      <c r="S28" s="10"/>
      <c r="T28" s="9"/>
      <c r="U28" s="9"/>
      <c r="V28" s="10"/>
      <c r="W28" s="9"/>
      <c r="X28" s="9"/>
      <c r="Y28" s="10"/>
    </row>
    <row r="29" spans="1:41" ht="12.75" customHeight="1" x14ac:dyDescent="0.35">
      <c r="A29" s="54"/>
      <c r="B29" s="55"/>
      <c r="C29" s="55"/>
      <c r="D29" s="56"/>
      <c r="E29" s="55"/>
      <c r="F29" s="55"/>
      <c r="G29" s="56"/>
      <c r="H29" s="55"/>
      <c r="I29" s="55"/>
      <c r="J29" s="56"/>
      <c r="K29" s="55"/>
      <c r="L29" s="55"/>
      <c r="M29" s="56"/>
      <c r="N29" s="55"/>
      <c r="O29" s="55"/>
      <c r="P29" s="56"/>
      <c r="Q29" s="55"/>
      <c r="R29" s="55"/>
      <c r="S29" s="56"/>
      <c r="T29" s="55"/>
      <c r="U29" s="55"/>
      <c r="V29" s="56"/>
      <c r="W29" s="55"/>
      <c r="X29" s="55"/>
      <c r="Y29" s="56"/>
      <c r="Z29" s="55"/>
      <c r="AA29" s="55"/>
      <c r="AB29" s="56"/>
      <c r="AC29" s="55"/>
      <c r="AD29" s="55"/>
      <c r="AE29" s="56"/>
      <c r="AF29" s="55"/>
      <c r="AG29" s="55"/>
      <c r="AH29" s="57"/>
      <c r="AJ29"/>
    </row>
    <row r="30" spans="1:41" ht="12.75" customHeight="1" x14ac:dyDescent="0.35">
      <c r="A30" s="58"/>
      <c r="B30" s="59"/>
      <c r="C30" s="59"/>
      <c r="D30" s="60"/>
      <c r="E30" s="59"/>
      <c r="F30" s="59"/>
      <c r="G30" s="60"/>
      <c r="H30" s="59"/>
      <c r="I30" s="59"/>
      <c r="J30" s="60"/>
      <c r="K30" s="59"/>
      <c r="L30" s="59"/>
      <c r="M30" s="60"/>
      <c r="N30" s="59"/>
      <c r="O30" s="59"/>
      <c r="P30" s="60"/>
      <c r="Q30" s="59"/>
      <c r="R30" s="59"/>
      <c r="S30" s="60"/>
      <c r="T30" s="59"/>
      <c r="U30" s="59"/>
      <c r="V30" s="60"/>
      <c r="W30" s="59"/>
      <c r="X30" s="59"/>
      <c r="Y30" s="60"/>
      <c r="Z30" s="59"/>
      <c r="AA30" s="59"/>
      <c r="AB30" s="60"/>
      <c r="AC30" s="59"/>
      <c r="AD30" s="59"/>
      <c r="AE30" s="60"/>
      <c r="AF30" s="59"/>
      <c r="AG30" s="59"/>
      <c r="AH30" s="61"/>
      <c r="AJ30"/>
    </row>
    <row r="31" spans="1:41" ht="12.75" customHeight="1" x14ac:dyDescent="0.35">
      <c r="A31" s="54"/>
      <c r="B31" s="55"/>
      <c r="C31" s="55"/>
      <c r="D31" s="56"/>
      <c r="E31" s="55"/>
      <c r="F31" s="55"/>
      <c r="G31" s="56"/>
      <c r="H31" s="55"/>
      <c r="I31" s="55"/>
      <c r="J31" s="56"/>
      <c r="K31" s="55"/>
      <c r="L31" s="55"/>
      <c r="M31" s="56"/>
      <c r="N31" s="55"/>
      <c r="O31" s="55"/>
      <c r="P31" s="56"/>
      <c r="Q31" s="55"/>
      <c r="R31" s="55"/>
      <c r="S31" s="56"/>
      <c r="T31" s="55"/>
      <c r="U31" s="55"/>
      <c r="V31" s="56"/>
      <c r="W31" s="55"/>
      <c r="X31" s="55"/>
      <c r="Y31" s="56"/>
      <c r="Z31" s="55"/>
      <c r="AA31" s="55"/>
      <c r="AB31" s="56"/>
      <c r="AC31" s="55"/>
      <c r="AD31" s="55"/>
      <c r="AE31" s="56"/>
      <c r="AF31" s="55"/>
      <c r="AG31" s="55"/>
      <c r="AH31" s="57"/>
      <c r="AJ31"/>
    </row>
    <row r="32" spans="1:41" ht="12.75" customHeight="1" x14ac:dyDescent="0.35">
      <c r="A32" s="58"/>
      <c r="B32" s="59"/>
      <c r="C32" s="59"/>
      <c r="D32" s="60"/>
      <c r="E32" s="59"/>
      <c r="F32" s="59"/>
      <c r="G32" s="60"/>
      <c r="H32" s="59"/>
      <c r="I32" s="59"/>
      <c r="J32" s="60"/>
      <c r="K32" s="59"/>
      <c r="L32" s="59"/>
      <c r="M32" s="60"/>
      <c r="N32" s="59"/>
      <c r="O32" s="59"/>
      <c r="P32" s="60"/>
      <c r="Q32" s="59"/>
      <c r="R32" s="59"/>
      <c r="S32" s="60"/>
      <c r="T32" s="59"/>
      <c r="U32" s="59"/>
      <c r="V32" s="60"/>
      <c r="W32" s="59"/>
      <c r="X32" s="59"/>
      <c r="Y32" s="60"/>
      <c r="Z32" s="59"/>
      <c r="AA32" s="59"/>
      <c r="AB32" s="60"/>
      <c r="AC32" s="59"/>
      <c r="AD32" s="59"/>
      <c r="AE32" s="60"/>
      <c r="AF32" s="59"/>
      <c r="AG32" s="59"/>
      <c r="AH32" s="61"/>
      <c r="AJ32"/>
    </row>
    <row r="33" spans="1:36" ht="12.75" customHeight="1" x14ac:dyDescent="0.35">
      <c r="A33" s="54"/>
      <c r="B33" s="55"/>
      <c r="C33" s="55"/>
      <c r="D33" s="56"/>
      <c r="E33" s="55"/>
      <c r="F33" s="55"/>
      <c r="G33" s="56"/>
      <c r="H33" s="55"/>
      <c r="I33" s="55"/>
      <c r="J33" s="56"/>
      <c r="K33" s="55"/>
      <c r="L33" s="55"/>
      <c r="M33" s="56"/>
      <c r="N33" s="55"/>
      <c r="O33" s="55"/>
      <c r="P33" s="56"/>
      <c r="Q33" s="55"/>
      <c r="R33" s="55"/>
      <c r="S33" s="56"/>
      <c r="T33" s="55"/>
      <c r="U33" s="55"/>
      <c r="V33" s="56"/>
      <c r="W33" s="55"/>
      <c r="X33" s="55"/>
      <c r="Y33" s="56"/>
      <c r="Z33" s="55"/>
      <c r="AA33" s="55"/>
      <c r="AB33" s="56"/>
      <c r="AC33" s="55"/>
      <c r="AD33" s="55"/>
      <c r="AE33" s="56"/>
      <c r="AF33" s="55"/>
      <c r="AG33" s="55"/>
      <c r="AH33" s="57"/>
      <c r="AJ33"/>
    </row>
    <row r="34" spans="1:36" ht="12.75" customHeight="1" x14ac:dyDescent="0.35">
      <c r="A34" s="58"/>
      <c r="B34" s="59"/>
      <c r="C34" s="59"/>
      <c r="D34" s="60"/>
      <c r="E34" s="59"/>
      <c r="F34" s="59"/>
      <c r="G34" s="60"/>
      <c r="H34" s="59"/>
      <c r="I34" s="59"/>
      <c r="J34" s="60"/>
      <c r="K34" s="59"/>
      <c r="L34" s="59"/>
      <c r="M34" s="60"/>
      <c r="N34" s="59"/>
      <c r="O34" s="59"/>
      <c r="P34" s="60"/>
      <c r="Q34" s="59"/>
      <c r="R34" s="59"/>
      <c r="S34" s="60"/>
      <c r="T34" s="59"/>
      <c r="U34" s="59"/>
      <c r="V34" s="60"/>
      <c r="W34" s="59"/>
      <c r="X34" s="59"/>
      <c r="Y34" s="60"/>
      <c r="Z34" s="59"/>
      <c r="AA34" s="59"/>
      <c r="AB34" s="60"/>
      <c r="AC34" s="59"/>
      <c r="AD34" s="59"/>
      <c r="AE34" s="60"/>
      <c r="AF34" s="59"/>
      <c r="AG34" s="59"/>
      <c r="AH34" s="61"/>
      <c r="AJ34"/>
    </row>
    <row r="35" spans="1:36" ht="12.75" customHeight="1" x14ac:dyDescent="0.35">
      <c r="A35" s="54"/>
      <c r="B35" s="55"/>
      <c r="C35" s="55"/>
      <c r="D35" s="56"/>
      <c r="E35" s="55"/>
      <c r="F35" s="55"/>
      <c r="G35" s="56"/>
      <c r="H35" s="55"/>
      <c r="I35" s="55"/>
      <c r="J35" s="56"/>
      <c r="K35" s="55"/>
      <c r="L35" s="55"/>
      <c r="M35" s="56"/>
      <c r="N35" s="55"/>
      <c r="O35" s="55"/>
      <c r="P35" s="56"/>
      <c r="Q35" s="55"/>
      <c r="R35" s="55"/>
      <c r="S35" s="56"/>
      <c r="T35" s="55"/>
      <c r="U35" s="55"/>
      <c r="V35" s="56"/>
      <c r="W35" s="55"/>
      <c r="X35" s="55"/>
      <c r="Y35" s="56"/>
      <c r="Z35" s="55"/>
      <c r="AA35" s="55"/>
      <c r="AB35" s="56"/>
      <c r="AC35" s="55"/>
      <c r="AD35" s="55"/>
      <c r="AE35" s="56"/>
      <c r="AF35" s="55"/>
      <c r="AG35" s="55"/>
      <c r="AH35" s="57"/>
      <c r="AJ35"/>
    </row>
    <row r="36" spans="1:36" ht="12.75" customHeight="1" x14ac:dyDescent="0.35">
      <c r="A36" s="58"/>
      <c r="B36" s="59"/>
      <c r="C36" s="59"/>
      <c r="D36" s="60"/>
      <c r="E36" s="59"/>
      <c r="F36" s="59"/>
      <c r="G36" s="60"/>
      <c r="H36" s="59"/>
      <c r="I36" s="59"/>
      <c r="J36" s="60"/>
      <c r="K36" s="59"/>
      <c r="L36" s="59"/>
      <c r="M36" s="60"/>
      <c r="N36" s="59"/>
      <c r="O36" s="59"/>
      <c r="P36" s="60"/>
      <c r="Q36" s="59"/>
      <c r="R36" s="59"/>
      <c r="S36" s="60"/>
      <c r="T36" s="59"/>
      <c r="U36" s="59"/>
      <c r="V36" s="60"/>
      <c r="W36" s="59"/>
      <c r="X36" s="59"/>
      <c r="Y36" s="60"/>
      <c r="Z36" s="59"/>
      <c r="AA36" s="59"/>
      <c r="AB36" s="60"/>
      <c r="AC36" s="59"/>
      <c r="AD36" s="59"/>
      <c r="AE36" s="60"/>
      <c r="AF36" s="59"/>
      <c r="AG36" s="59"/>
      <c r="AH36" s="61"/>
      <c r="AJ36"/>
    </row>
    <row r="37" spans="1:36" ht="12.75" customHeight="1" x14ac:dyDescent="0.35">
      <c r="A37" s="54"/>
      <c r="B37" s="55"/>
      <c r="C37" s="55"/>
      <c r="D37" s="56"/>
      <c r="E37" s="55"/>
      <c r="F37" s="55"/>
      <c r="G37" s="56"/>
      <c r="H37" s="55"/>
      <c r="I37" s="55"/>
      <c r="J37" s="56"/>
      <c r="K37" s="55"/>
      <c r="L37" s="55"/>
      <c r="M37" s="56"/>
      <c r="N37" s="55"/>
      <c r="O37" s="55"/>
      <c r="P37" s="56"/>
      <c r="Q37" s="55"/>
      <c r="R37" s="55"/>
      <c r="S37" s="56"/>
      <c r="T37" s="55"/>
      <c r="U37" s="55"/>
      <c r="V37" s="56"/>
      <c r="W37" s="55"/>
      <c r="X37" s="55"/>
      <c r="Y37" s="56"/>
      <c r="Z37" s="55"/>
      <c r="AA37" s="55"/>
      <c r="AB37" s="56"/>
      <c r="AC37" s="55"/>
      <c r="AD37" s="55"/>
      <c r="AE37" s="56"/>
      <c r="AF37" s="55"/>
      <c r="AG37" s="55"/>
      <c r="AH37" s="57"/>
      <c r="AJ37"/>
    </row>
    <row r="38" spans="1:36" ht="12.75" customHeight="1" x14ac:dyDescent="0.35">
      <c r="A38" s="58"/>
      <c r="B38" s="59"/>
      <c r="C38" s="59"/>
      <c r="D38" s="60"/>
      <c r="E38" s="59"/>
      <c r="F38" s="59"/>
      <c r="G38" s="60"/>
      <c r="H38" s="59"/>
      <c r="I38" s="59"/>
      <c r="J38" s="60"/>
      <c r="K38" s="59"/>
      <c r="L38" s="59"/>
      <c r="M38" s="60"/>
      <c r="N38" s="59"/>
      <c r="O38" s="59"/>
      <c r="P38" s="60"/>
      <c r="Q38" s="59"/>
      <c r="R38" s="59"/>
      <c r="S38" s="60"/>
      <c r="T38" s="59"/>
      <c r="U38" s="59"/>
      <c r="V38" s="60"/>
      <c r="W38" s="59"/>
      <c r="X38" s="59"/>
      <c r="Y38" s="60"/>
      <c r="Z38" s="59"/>
      <c r="AA38" s="59"/>
      <c r="AB38" s="60"/>
      <c r="AC38" s="59"/>
      <c r="AD38" s="59"/>
      <c r="AE38" s="60"/>
      <c r="AF38" s="59"/>
      <c r="AG38" s="59"/>
      <c r="AH38" s="61"/>
      <c r="AJ38"/>
    </row>
    <row r="39" spans="1:36" ht="12.75" customHeight="1" x14ac:dyDescent="0.35">
      <c r="A39" s="54"/>
      <c r="B39" s="55"/>
      <c r="C39" s="55"/>
      <c r="D39" s="56"/>
      <c r="E39" s="55"/>
      <c r="F39" s="55"/>
      <c r="G39" s="56"/>
      <c r="H39" s="55"/>
      <c r="I39" s="55"/>
      <c r="J39" s="56"/>
      <c r="K39" s="55"/>
      <c r="L39" s="55"/>
      <c r="M39" s="56"/>
      <c r="N39" s="55"/>
      <c r="O39" s="55"/>
      <c r="P39" s="56"/>
      <c r="Q39" s="55"/>
      <c r="R39" s="55"/>
      <c r="S39" s="56"/>
      <c r="T39" s="55"/>
      <c r="U39" s="55"/>
      <c r="V39" s="56"/>
      <c r="W39" s="55"/>
      <c r="X39" s="55"/>
      <c r="Y39" s="56"/>
      <c r="Z39" s="55"/>
      <c r="AA39" s="55"/>
      <c r="AB39" s="56"/>
      <c r="AC39" s="55"/>
      <c r="AD39" s="55"/>
      <c r="AE39" s="56"/>
      <c r="AF39" s="55"/>
      <c r="AG39" s="55"/>
      <c r="AH39" s="57"/>
      <c r="AJ39"/>
    </row>
    <row r="40" spans="1:36" ht="12.75" customHeight="1" x14ac:dyDescent="0.35">
      <c r="A40" s="58"/>
      <c r="B40" s="59"/>
      <c r="C40" s="59"/>
      <c r="D40" s="60"/>
      <c r="E40" s="59"/>
      <c r="F40" s="59"/>
      <c r="G40" s="60"/>
      <c r="H40" s="59"/>
      <c r="I40" s="59"/>
      <c r="J40" s="60"/>
      <c r="K40" s="59"/>
      <c r="L40" s="59"/>
      <c r="M40" s="60"/>
      <c r="N40" s="59"/>
      <c r="O40" s="59"/>
      <c r="P40" s="60"/>
      <c r="Q40" s="59"/>
      <c r="R40" s="59"/>
      <c r="S40" s="60"/>
      <c r="T40" s="59"/>
      <c r="U40" s="59"/>
      <c r="V40" s="60"/>
      <c r="W40" s="59"/>
      <c r="X40" s="59"/>
      <c r="Y40" s="60"/>
      <c r="Z40" s="59"/>
      <c r="AA40" s="59"/>
      <c r="AB40" s="60"/>
      <c r="AC40" s="59"/>
      <c r="AD40" s="59"/>
      <c r="AE40" s="60"/>
      <c r="AF40" s="59"/>
      <c r="AG40" s="59"/>
      <c r="AH40" s="61"/>
      <c r="AJ40"/>
    </row>
    <row r="41" spans="1:36" ht="12.75" customHeight="1" x14ac:dyDescent="0.35">
      <c r="A41" s="54"/>
      <c r="B41" s="55"/>
      <c r="C41" s="55"/>
      <c r="D41" s="56"/>
      <c r="E41" s="55"/>
      <c r="F41" s="55"/>
      <c r="G41" s="56"/>
      <c r="H41" s="55"/>
      <c r="I41" s="55"/>
      <c r="J41" s="56"/>
      <c r="K41" s="55"/>
      <c r="L41" s="55"/>
      <c r="M41" s="56"/>
      <c r="N41" s="55"/>
      <c r="O41" s="55"/>
      <c r="P41" s="56"/>
      <c r="Q41" s="55"/>
      <c r="R41" s="55"/>
      <c r="S41" s="56"/>
      <c r="T41" s="55"/>
      <c r="U41" s="55"/>
      <c r="V41" s="56"/>
      <c r="W41" s="55"/>
      <c r="X41" s="55"/>
      <c r="Y41" s="56"/>
      <c r="Z41" s="55"/>
      <c r="AA41" s="55"/>
      <c r="AB41" s="56"/>
      <c r="AC41" s="55"/>
      <c r="AD41" s="55"/>
      <c r="AE41" s="56"/>
      <c r="AF41" s="55"/>
      <c r="AG41" s="55"/>
      <c r="AH41" s="57"/>
      <c r="AJ41"/>
    </row>
    <row r="42" spans="1:36" ht="12.75" customHeight="1" x14ac:dyDescent="0.35">
      <c r="A42" s="58"/>
      <c r="B42" s="59"/>
      <c r="C42" s="59"/>
      <c r="D42" s="60"/>
      <c r="E42" s="59"/>
      <c r="F42" s="59"/>
      <c r="G42" s="60"/>
      <c r="H42" s="59"/>
      <c r="I42" s="59"/>
      <c r="J42" s="60"/>
      <c r="K42" s="59"/>
      <c r="L42" s="59"/>
      <c r="M42" s="60"/>
      <c r="N42" s="59"/>
      <c r="O42" s="59"/>
      <c r="P42" s="60"/>
      <c r="Q42" s="59"/>
      <c r="R42" s="59"/>
      <c r="S42" s="60"/>
      <c r="T42" s="59"/>
      <c r="U42" s="59"/>
      <c r="V42" s="60"/>
      <c r="W42" s="59"/>
      <c r="X42" s="59"/>
      <c r="Y42" s="60"/>
      <c r="Z42" s="59"/>
      <c r="AA42" s="59"/>
      <c r="AB42" s="60"/>
      <c r="AC42" s="59"/>
      <c r="AD42" s="59"/>
      <c r="AE42" s="60"/>
      <c r="AF42" s="59"/>
      <c r="AG42" s="59"/>
      <c r="AH42" s="61"/>
      <c r="AJ42"/>
    </row>
    <row r="43" spans="1:36" ht="12.75" customHeight="1" x14ac:dyDescent="0.35">
      <c r="A43" s="54"/>
      <c r="B43" s="55"/>
      <c r="C43" s="55"/>
      <c r="D43" s="56"/>
      <c r="E43" s="55"/>
      <c r="F43" s="55"/>
      <c r="G43" s="56"/>
      <c r="H43" s="55"/>
      <c r="I43" s="55"/>
      <c r="J43" s="56"/>
      <c r="K43" s="55"/>
      <c r="L43" s="55"/>
      <c r="M43" s="56"/>
      <c r="N43" s="55"/>
      <c r="O43" s="55"/>
      <c r="P43" s="56"/>
      <c r="Q43" s="55"/>
      <c r="R43" s="55"/>
      <c r="S43" s="56"/>
      <c r="T43" s="55"/>
      <c r="U43" s="55"/>
      <c r="V43" s="56"/>
      <c r="W43" s="55"/>
      <c r="X43" s="55"/>
      <c r="Y43" s="56"/>
      <c r="Z43" s="55"/>
      <c r="AA43" s="55"/>
      <c r="AB43" s="56"/>
      <c r="AC43" s="55"/>
      <c r="AD43" s="55"/>
      <c r="AE43" s="56"/>
      <c r="AF43" s="55"/>
      <c r="AG43" s="55"/>
      <c r="AH43" s="57"/>
      <c r="AJ43"/>
    </row>
    <row r="44" spans="1:36" ht="12.75" customHeight="1" x14ac:dyDescent="0.35">
      <c r="A44" s="58"/>
      <c r="B44" s="59"/>
      <c r="C44" s="59"/>
      <c r="D44" s="60"/>
      <c r="E44" s="59"/>
      <c r="F44" s="59"/>
      <c r="G44" s="60"/>
      <c r="H44" s="59"/>
      <c r="I44" s="59"/>
      <c r="J44" s="60"/>
      <c r="K44" s="59"/>
      <c r="L44" s="59"/>
      <c r="M44" s="60"/>
      <c r="N44" s="59"/>
      <c r="O44" s="59"/>
      <c r="P44" s="60"/>
      <c r="Q44" s="59"/>
      <c r="R44" s="59"/>
      <c r="S44" s="60"/>
      <c r="T44" s="59"/>
      <c r="U44" s="59"/>
      <c r="V44" s="60"/>
      <c r="W44" s="59"/>
      <c r="X44" s="59"/>
      <c r="Y44" s="60"/>
      <c r="Z44" s="59"/>
      <c r="AA44" s="59"/>
      <c r="AB44" s="60"/>
      <c r="AC44" s="59"/>
      <c r="AD44" s="59"/>
      <c r="AE44" s="60"/>
      <c r="AF44" s="59"/>
      <c r="AG44" s="59"/>
      <c r="AH44" s="61"/>
      <c r="AJ44"/>
    </row>
    <row r="45" spans="1:36" ht="12.75" customHeight="1" x14ac:dyDescent="0.35">
      <c r="A45" s="54"/>
      <c r="B45" s="55"/>
      <c r="C45" s="55"/>
      <c r="D45" s="56"/>
      <c r="E45" s="55"/>
      <c r="F45" s="55"/>
      <c r="G45" s="56"/>
      <c r="H45" s="55"/>
      <c r="I45" s="55"/>
      <c r="J45" s="56"/>
      <c r="K45" s="55"/>
      <c r="L45" s="55"/>
      <c r="M45" s="56"/>
      <c r="N45" s="55"/>
      <c r="O45" s="55"/>
      <c r="P45" s="56"/>
      <c r="Q45" s="55"/>
      <c r="R45" s="55"/>
      <c r="S45" s="56"/>
      <c r="T45" s="55"/>
      <c r="U45" s="55"/>
      <c r="V45" s="56"/>
      <c r="W45" s="55"/>
      <c r="X45" s="55"/>
      <c r="Y45" s="56"/>
      <c r="Z45" s="55"/>
      <c r="AA45" s="55"/>
      <c r="AB45" s="56"/>
      <c r="AC45" s="55"/>
      <c r="AD45" s="55"/>
      <c r="AE45" s="56"/>
      <c r="AF45" s="55"/>
      <c r="AG45" s="55"/>
      <c r="AH45" s="57"/>
      <c r="AJ45"/>
    </row>
    <row r="46" spans="1:36" ht="12.75" customHeight="1" x14ac:dyDescent="0.35">
      <c r="A46" s="58"/>
      <c r="B46" s="59"/>
      <c r="C46" s="59"/>
      <c r="D46" s="60"/>
      <c r="E46" s="59"/>
      <c r="F46" s="59"/>
      <c r="G46" s="60"/>
      <c r="H46" s="59"/>
      <c r="I46" s="59"/>
      <c r="J46" s="60"/>
      <c r="K46" s="59"/>
      <c r="L46" s="59"/>
      <c r="M46" s="60"/>
      <c r="N46" s="59"/>
      <c r="O46" s="59"/>
      <c r="P46" s="60"/>
      <c r="Q46" s="59"/>
      <c r="R46" s="59"/>
      <c r="S46" s="60"/>
      <c r="T46" s="59"/>
      <c r="U46" s="59"/>
      <c r="V46" s="60"/>
      <c r="W46" s="59"/>
      <c r="X46" s="59"/>
      <c r="Y46" s="60"/>
      <c r="Z46" s="59"/>
      <c r="AA46" s="59"/>
      <c r="AB46" s="60"/>
      <c r="AC46" s="59"/>
      <c r="AD46" s="59"/>
      <c r="AE46" s="60"/>
      <c r="AF46" s="59"/>
      <c r="AG46" s="59"/>
      <c r="AH46" s="61"/>
      <c r="AJ46"/>
    </row>
    <row r="47" spans="1:36" ht="12.75" customHeight="1" x14ac:dyDescent="0.35">
      <c r="A47" s="54"/>
      <c r="B47" s="55"/>
      <c r="C47" s="55"/>
      <c r="D47" s="56"/>
      <c r="E47" s="55"/>
      <c r="F47" s="55"/>
      <c r="G47" s="56"/>
      <c r="H47" s="55"/>
      <c r="I47" s="55"/>
      <c r="J47" s="56"/>
      <c r="K47" s="55"/>
      <c r="L47" s="55"/>
      <c r="M47" s="56"/>
      <c r="N47" s="55"/>
      <c r="O47" s="55"/>
      <c r="P47" s="56"/>
      <c r="Q47" s="55"/>
      <c r="R47" s="55"/>
      <c r="S47" s="56"/>
      <c r="T47" s="55"/>
      <c r="U47" s="55"/>
      <c r="V47" s="56"/>
      <c r="W47" s="55"/>
      <c r="X47" s="55"/>
      <c r="Y47" s="56"/>
      <c r="Z47" s="55"/>
      <c r="AA47" s="55"/>
      <c r="AB47" s="56"/>
      <c r="AC47" s="55"/>
      <c r="AD47" s="55"/>
      <c r="AE47" s="56"/>
      <c r="AF47" s="55"/>
      <c r="AG47" s="55"/>
      <c r="AH47" s="57"/>
      <c r="AJ47"/>
    </row>
    <row r="48" spans="1:36" ht="12.75" customHeight="1" x14ac:dyDescent="0.35">
      <c r="A48" s="58"/>
      <c r="B48" s="59"/>
      <c r="C48" s="59"/>
      <c r="D48" s="60"/>
      <c r="E48" s="59"/>
      <c r="F48" s="59"/>
      <c r="G48" s="60"/>
      <c r="H48" s="59"/>
      <c r="I48" s="59"/>
      <c r="J48" s="60"/>
      <c r="K48" s="59"/>
      <c r="L48" s="59"/>
      <c r="M48" s="60"/>
      <c r="N48" s="59"/>
      <c r="O48" s="59"/>
      <c r="P48" s="60"/>
      <c r="Q48" s="59"/>
      <c r="R48" s="59"/>
      <c r="S48" s="60"/>
      <c r="T48" s="59"/>
      <c r="U48" s="59"/>
      <c r="V48" s="60"/>
      <c r="W48" s="59"/>
      <c r="X48" s="59"/>
      <c r="Y48" s="60"/>
      <c r="Z48" s="59"/>
      <c r="AA48" s="59"/>
      <c r="AB48" s="60"/>
      <c r="AC48" s="59"/>
      <c r="AD48" s="59"/>
      <c r="AE48" s="60"/>
      <c r="AF48" s="59"/>
      <c r="AG48" s="59"/>
      <c r="AH48" s="61"/>
      <c r="AJ48"/>
    </row>
    <row r="49" spans="1:36" ht="12.75" customHeight="1" x14ac:dyDescent="0.35">
      <c r="A49" s="54"/>
      <c r="B49" s="55"/>
      <c r="C49" s="55"/>
      <c r="D49" s="56"/>
      <c r="E49" s="55"/>
      <c r="F49" s="55"/>
      <c r="G49" s="56"/>
      <c r="H49" s="55"/>
      <c r="I49" s="55"/>
      <c r="J49" s="56"/>
      <c r="K49" s="55"/>
      <c r="L49" s="55"/>
      <c r="M49" s="56"/>
      <c r="N49" s="55"/>
      <c r="O49" s="55"/>
      <c r="P49" s="56"/>
      <c r="Q49" s="55"/>
      <c r="R49" s="55"/>
      <c r="S49" s="56"/>
      <c r="T49" s="55"/>
      <c r="U49" s="55"/>
      <c r="V49" s="56"/>
      <c r="W49" s="55"/>
      <c r="X49" s="55"/>
      <c r="Y49" s="56"/>
      <c r="Z49" s="55"/>
      <c r="AA49" s="55"/>
      <c r="AB49" s="56"/>
      <c r="AC49" s="55"/>
      <c r="AD49" s="55"/>
      <c r="AE49" s="56"/>
      <c r="AF49" s="55"/>
      <c r="AG49" s="55"/>
      <c r="AH49" s="57"/>
      <c r="AJ49"/>
    </row>
    <row r="50" spans="1:36" ht="12.75" customHeight="1" x14ac:dyDescent="0.35">
      <c r="A50" s="58"/>
      <c r="B50" s="59"/>
      <c r="C50" s="59"/>
      <c r="D50" s="60"/>
      <c r="E50" s="59"/>
      <c r="F50" s="59"/>
      <c r="G50" s="60"/>
      <c r="H50" s="59"/>
      <c r="I50" s="59"/>
      <c r="J50" s="60"/>
      <c r="K50" s="59"/>
      <c r="L50" s="59"/>
      <c r="M50" s="60"/>
      <c r="N50" s="59"/>
      <c r="O50" s="59"/>
      <c r="P50" s="60"/>
      <c r="Q50" s="59"/>
      <c r="R50" s="59"/>
      <c r="S50" s="60"/>
      <c r="T50" s="59"/>
      <c r="U50" s="59"/>
      <c r="V50" s="60"/>
      <c r="W50" s="59"/>
      <c r="X50" s="59"/>
      <c r="Y50" s="60"/>
      <c r="Z50" s="59"/>
      <c r="AA50" s="59"/>
      <c r="AB50" s="60"/>
      <c r="AC50" s="59"/>
      <c r="AD50" s="59"/>
      <c r="AE50" s="60"/>
      <c r="AF50" s="59"/>
      <c r="AG50" s="59"/>
      <c r="AH50" s="61"/>
      <c r="AJ50"/>
    </row>
    <row r="51" spans="1:36" ht="12.75" customHeight="1" x14ac:dyDescent="0.35"/>
    <row r="52" spans="1:36" ht="12.75" customHeight="1" x14ac:dyDescent="0.35"/>
    <row r="53" spans="1:36" ht="12.75" customHeight="1" x14ac:dyDescent="0.35"/>
    <row r="54" spans="1:36" ht="12.75" customHeight="1" x14ac:dyDescent="0.35"/>
    <row r="55" spans="1:36" ht="12.75" customHeight="1" x14ac:dyDescent="0.35"/>
    <row r="56" spans="1:36" ht="12.75" customHeight="1" x14ac:dyDescent="0.35"/>
    <row r="57" spans="1:36" ht="12.75" customHeight="1" x14ac:dyDescent="0.35"/>
    <row r="58" spans="1:36" ht="12.75" customHeight="1" x14ac:dyDescent="0.35"/>
    <row r="59" spans="1:36" ht="12.75" customHeight="1" x14ac:dyDescent="0.35"/>
    <row r="60" spans="1:36" ht="12.75" customHeight="1" x14ac:dyDescent="0.35"/>
    <row r="61" spans="1:36" ht="12.75" customHeight="1" x14ac:dyDescent="0.35"/>
    <row r="62" spans="1:36" ht="12.75" customHeight="1" x14ac:dyDescent="0.35"/>
    <row r="63" spans="1:36" ht="12.75" customHeight="1" x14ac:dyDescent="0.35"/>
    <row r="64" spans="1:36" ht="12.75" customHeight="1" x14ac:dyDescent="0.35"/>
    <row r="65" ht="12.75" customHeight="1" x14ac:dyDescent="0.35"/>
    <row r="66" ht="12.75" customHeight="1" x14ac:dyDescent="0.35"/>
    <row r="67" ht="12.75" customHeight="1" x14ac:dyDescent="0.35"/>
    <row r="68" ht="12.75" customHeight="1" x14ac:dyDescent="0.35"/>
    <row r="69" ht="12.75" customHeight="1" x14ac:dyDescent="0.35"/>
    <row r="70" ht="12.75" customHeight="1" x14ac:dyDescent="0.35"/>
    <row r="71" ht="12.75" customHeight="1" x14ac:dyDescent="0.35"/>
    <row r="72" ht="12.75" customHeight="1" x14ac:dyDescent="0.35"/>
    <row r="73" ht="12.75" customHeight="1" x14ac:dyDescent="0.35"/>
    <row r="74" ht="12.75" customHeight="1" x14ac:dyDescent="0.35"/>
    <row r="75" ht="12.75" customHeight="1" x14ac:dyDescent="0.35"/>
    <row r="76" ht="12.75" customHeight="1" x14ac:dyDescent="0.35"/>
    <row r="77" ht="12.75" customHeight="1" x14ac:dyDescent="0.35"/>
    <row r="78" ht="12.75" customHeight="1" x14ac:dyDescent="0.35"/>
    <row r="79" ht="12.75" customHeight="1" x14ac:dyDescent="0.35"/>
    <row r="80" ht="12.75" customHeight="1" x14ac:dyDescent="0.35"/>
    <row r="81" ht="12.75" customHeight="1" x14ac:dyDescent="0.35"/>
    <row r="82" ht="12.75" customHeight="1" x14ac:dyDescent="0.35"/>
    <row r="83" ht="12.75" customHeight="1" x14ac:dyDescent="0.35"/>
    <row r="84" ht="12.75" customHeight="1" x14ac:dyDescent="0.35"/>
    <row r="85" ht="12.75" customHeight="1" x14ac:dyDescent="0.35"/>
    <row r="86" ht="12.75" customHeight="1" x14ac:dyDescent="0.35"/>
    <row r="87" ht="12.75" customHeight="1" x14ac:dyDescent="0.35"/>
    <row r="88" ht="12.75" customHeight="1" x14ac:dyDescent="0.35"/>
    <row r="89" ht="12.75" customHeight="1" x14ac:dyDescent="0.35"/>
    <row r="90" ht="12.75" customHeight="1" x14ac:dyDescent="0.35"/>
    <row r="91" ht="12.75" customHeight="1" x14ac:dyDescent="0.35"/>
    <row r="92" ht="12.75" customHeight="1" x14ac:dyDescent="0.35"/>
    <row r="93" ht="12.75" customHeight="1" x14ac:dyDescent="0.35"/>
    <row r="94" ht="12.75" customHeight="1" x14ac:dyDescent="0.35"/>
    <row r="95" ht="12.75" customHeight="1" x14ac:dyDescent="0.35"/>
    <row r="96" ht="12.75" customHeight="1" x14ac:dyDescent="0.35"/>
    <row r="97" ht="12.75" customHeight="1" x14ac:dyDescent="0.35"/>
    <row r="98" ht="12.75" customHeight="1" x14ac:dyDescent="0.35"/>
    <row r="99" ht="12.75" customHeight="1" x14ac:dyDescent="0.35"/>
    <row r="100" ht="12.75" customHeight="1" x14ac:dyDescent="0.35"/>
    <row r="101" ht="12.75" customHeight="1" x14ac:dyDescent="0.35"/>
    <row r="102" ht="12.75" customHeight="1" x14ac:dyDescent="0.35"/>
    <row r="103" ht="12.75" customHeight="1" x14ac:dyDescent="0.35"/>
    <row r="104" ht="12.75" customHeight="1" x14ac:dyDescent="0.35"/>
    <row r="105" ht="12.75" customHeight="1" x14ac:dyDescent="0.35"/>
    <row r="106" ht="12.75" customHeight="1" x14ac:dyDescent="0.35"/>
    <row r="107" ht="12.75" customHeight="1" x14ac:dyDescent="0.35"/>
    <row r="108" ht="12.75" customHeight="1" x14ac:dyDescent="0.35"/>
    <row r="109" ht="12.75" customHeight="1" x14ac:dyDescent="0.35"/>
    <row r="110" ht="12.75" customHeight="1" x14ac:dyDescent="0.35"/>
    <row r="111" ht="12.75" customHeight="1" x14ac:dyDescent="0.35"/>
    <row r="112" ht="12.75" customHeight="1" x14ac:dyDescent="0.35"/>
    <row r="113" ht="12.75" customHeight="1" x14ac:dyDescent="0.35"/>
    <row r="114" ht="12.75" customHeight="1" x14ac:dyDescent="0.35"/>
    <row r="115" ht="12.75" customHeight="1" x14ac:dyDescent="0.35"/>
    <row r="116" ht="12.75" customHeight="1" x14ac:dyDescent="0.35"/>
    <row r="117" ht="12.75" customHeight="1" x14ac:dyDescent="0.35"/>
    <row r="118" ht="12.75" customHeight="1" x14ac:dyDescent="0.35"/>
    <row r="119" ht="12.75" customHeight="1" x14ac:dyDescent="0.35"/>
    <row r="120" ht="12.75" customHeight="1" x14ac:dyDescent="0.35"/>
    <row r="121" ht="12.75" customHeight="1" x14ac:dyDescent="0.35"/>
    <row r="122" ht="12.75" customHeight="1" x14ac:dyDescent="0.35"/>
    <row r="123" ht="12.75" customHeight="1" x14ac:dyDescent="0.35"/>
    <row r="124" ht="12.75" customHeight="1" x14ac:dyDescent="0.35"/>
    <row r="125" ht="12.75" customHeight="1" x14ac:dyDescent="0.35"/>
    <row r="126" ht="12.75" customHeight="1" x14ac:dyDescent="0.35"/>
    <row r="127" ht="12.75" customHeight="1" x14ac:dyDescent="0.35"/>
    <row r="128" ht="12.75" customHeight="1" x14ac:dyDescent="0.35"/>
    <row r="129" ht="12.75" customHeight="1" x14ac:dyDescent="0.35"/>
    <row r="130" ht="12.75" customHeight="1" x14ac:dyDescent="0.35"/>
    <row r="131" ht="12.75" customHeight="1" x14ac:dyDescent="0.35"/>
    <row r="132" ht="12.75" customHeight="1" x14ac:dyDescent="0.35"/>
    <row r="133" ht="12.75" customHeight="1" x14ac:dyDescent="0.35"/>
    <row r="134" ht="12.75" customHeight="1" x14ac:dyDescent="0.35"/>
    <row r="135" ht="12.75" customHeight="1" x14ac:dyDescent="0.35"/>
    <row r="136" ht="12.75" customHeight="1" x14ac:dyDescent="0.35"/>
    <row r="137" ht="12.75" customHeight="1" x14ac:dyDescent="0.35"/>
    <row r="138" ht="12.75" customHeight="1" x14ac:dyDescent="0.35"/>
    <row r="139" ht="12.75" customHeight="1" x14ac:dyDescent="0.35"/>
    <row r="140" ht="12.75" customHeight="1" x14ac:dyDescent="0.35"/>
    <row r="141" ht="12.75" customHeight="1" x14ac:dyDescent="0.35"/>
    <row r="142" ht="12.75" customHeight="1" x14ac:dyDescent="0.35"/>
    <row r="143" ht="12.75" customHeight="1" x14ac:dyDescent="0.35"/>
    <row r="144" ht="12.75" customHeight="1" x14ac:dyDescent="0.35"/>
    <row r="145" ht="12.75" customHeight="1" x14ac:dyDescent="0.35"/>
    <row r="146" ht="12.75" customHeight="1" x14ac:dyDescent="0.35"/>
    <row r="147" ht="12.75" customHeight="1" x14ac:dyDescent="0.35"/>
    <row r="148" ht="12.75" customHeight="1" x14ac:dyDescent="0.35"/>
    <row r="149" ht="12.75" customHeight="1" x14ac:dyDescent="0.35"/>
    <row r="150" ht="12.75" customHeight="1" x14ac:dyDescent="0.35"/>
    <row r="151" ht="12.75" customHeight="1" x14ac:dyDescent="0.35"/>
    <row r="152" ht="12.75" customHeight="1" x14ac:dyDescent="0.35"/>
    <row r="153" ht="12.75" customHeight="1" x14ac:dyDescent="0.35"/>
    <row r="154" ht="12.75" customHeight="1" x14ac:dyDescent="0.35"/>
    <row r="155" ht="12.75" customHeight="1" x14ac:dyDescent="0.35"/>
    <row r="156" ht="12.75" customHeight="1" x14ac:dyDescent="0.35"/>
    <row r="157" ht="12.75" customHeight="1" x14ac:dyDescent="0.35"/>
    <row r="158" ht="12.75" customHeight="1" x14ac:dyDescent="0.35"/>
    <row r="159" ht="12.75" customHeight="1" x14ac:dyDescent="0.35"/>
    <row r="160" ht="12.75" customHeight="1" x14ac:dyDescent="0.35"/>
    <row r="161" ht="12.75" customHeight="1" x14ac:dyDescent="0.35"/>
    <row r="162" ht="12.75" customHeight="1" x14ac:dyDescent="0.35"/>
    <row r="163" ht="12.75" customHeight="1" x14ac:dyDescent="0.35"/>
    <row r="164" ht="12.75" customHeight="1" x14ac:dyDescent="0.35"/>
    <row r="165" ht="12.75" customHeight="1" x14ac:dyDescent="0.35"/>
    <row r="166" ht="12.75" customHeight="1" x14ac:dyDescent="0.35"/>
    <row r="167" ht="12.75" customHeight="1" x14ac:dyDescent="0.35"/>
    <row r="168" ht="12.75" customHeight="1" x14ac:dyDescent="0.35"/>
    <row r="169" ht="12.75" customHeight="1" x14ac:dyDescent="0.35"/>
    <row r="170" ht="12.75" customHeight="1" x14ac:dyDescent="0.35"/>
    <row r="171" ht="12.75" customHeight="1" x14ac:dyDescent="0.35"/>
    <row r="172" ht="12.75" customHeight="1" x14ac:dyDescent="0.35"/>
    <row r="173" ht="12.75" customHeight="1" x14ac:dyDescent="0.35"/>
    <row r="174" ht="12.75" customHeight="1" x14ac:dyDescent="0.35"/>
    <row r="175" ht="12.75" customHeight="1" x14ac:dyDescent="0.35"/>
    <row r="176" ht="12.75" customHeight="1" x14ac:dyDescent="0.35"/>
    <row r="177" ht="12.75" customHeight="1" x14ac:dyDescent="0.35"/>
    <row r="178" ht="12.75" customHeight="1" x14ac:dyDescent="0.35"/>
    <row r="179" ht="12.75" customHeight="1" x14ac:dyDescent="0.35"/>
    <row r="180" ht="12.75" customHeight="1" x14ac:dyDescent="0.35"/>
    <row r="181" ht="12.75" customHeight="1" x14ac:dyDescent="0.35"/>
    <row r="182" ht="12.75" customHeight="1" x14ac:dyDescent="0.35"/>
    <row r="183" ht="12.75" customHeight="1" x14ac:dyDescent="0.35"/>
    <row r="184" ht="12.75" customHeight="1" x14ac:dyDescent="0.35"/>
    <row r="185" ht="12.75" customHeight="1" x14ac:dyDescent="0.35"/>
    <row r="186" ht="12.75" customHeight="1" x14ac:dyDescent="0.35"/>
    <row r="187" ht="12.75" customHeight="1" x14ac:dyDescent="0.35"/>
    <row r="188" ht="12.75" customHeight="1" x14ac:dyDescent="0.35"/>
    <row r="189" ht="12.75" customHeight="1" x14ac:dyDescent="0.35"/>
    <row r="190" ht="12.75" customHeight="1" x14ac:dyDescent="0.35"/>
    <row r="191" ht="12.75" customHeight="1" x14ac:dyDescent="0.35"/>
    <row r="192" ht="12.75" customHeight="1" x14ac:dyDescent="0.35"/>
    <row r="193" ht="12.75" customHeight="1" x14ac:dyDescent="0.35"/>
    <row r="194" ht="12.75" customHeight="1" x14ac:dyDescent="0.35"/>
    <row r="195" ht="12.75" customHeight="1" x14ac:dyDescent="0.35"/>
    <row r="196" ht="12.75" customHeight="1" x14ac:dyDescent="0.35"/>
    <row r="197" ht="12.75" customHeight="1" x14ac:dyDescent="0.35"/>
    <row r="198" ht="12.75" customHeight="1" x14ac:dyDescent="0.35"/>
    <row r="199" ht="12.75" customHeight="1" x14ac:dyDescent="0.35"/>
    <row r="200" ht="12.75" customHeight="1" x14ac:dyDescent="0.35"/>
    <row r="201" ht="12.75" customHeight="1" x14ac:dyDescent="0.35"/>
    <row r="202" ht="12.75" customHeight="1" x14ac:dyDescent="0.35"/>
    <row r="203" ht="12.75" customHeight="1" x14ac:dyDescent="0.35"/>
    <row r="204" ht="12.75" customHeight="1" x14ac:dyDescent="0.35"/>
    <row r="205" ht="12.75" customHeight="1" x14ac:dyDescent="0.35"/>
    <row r="206" ht="12.75" customHeight="1" x14ac:dyDescent="0.35"/>
    <row r="207" ht="12.75" customHeight="1" x14ac:dyDescent="0.35"/>
    <row r="208" ht="12.75" customHeight="1" x14ac:dyDescent="0.35"/>
    <row r="209" ht="12.75" customHeight="1" x14ac:dyDescent="0.35"/>
    <row r="210" ht="12.75" customHeight="1" x14ac:dyDescent="0.35"/>
    <row r="211" ht="12.75" customHeight="1" x14ac:dyDescent="0.35"/>
    <row r="212" ht="12.75" customHeight="1" x14ac:dyDescent="0.35"/>
    <row r="213" ht="12.75" customHeight="1" x14ac:dyDescent="0.35"/>
    <row r="214" ht="12.75" customHeight="1" x14ac:dyDescent="0.35"/>
    <row r="215" ht="12.75" customHeight="1" x14ac:dyDescent="0.35"/>
    <row r="216" ht="12.75" customHeight="1" x14ac:dyDescent="0.35"/>
    <row r="217" ht="12.75" customHeight="1" x14ac:dyDescent="0.35"/>
    <row r="218" ht="12.75" customHeight="1" x14ac:dyDescent="0.35"/>
    <row r="219" ht="12.75" customHeight="1" x14ac:dyDescent="0.35"/>
    <row r="220" ht="12.75" customHeight="1" x14ac:dyDescent="0.35"/>
    <row r="221" ht="12.75" customHeight="1" x14ac:dyDescent="0.35"/>
    <row r="222" ht="12.75" customHeight="1" x14ac:dyDescent="0.35"/>
    <row r="223" ht="12.75" customHeight="1" x14ac:dyDescent="0.35"/>
    <row r="224" ht="12.75" customHeight="1" x14ac:dyDescent="0.35"/>
    <row r="225" ht="12.75" customHeight="1" x14ac:dyDescent="0.35"/>
    <row r="226" ht="12.75" customHeight="1" x14ac:dyDescent="0.35"/>
    <row r="227" ht="12.75" customHeight="1" x14ac:dyDescent="0.35"/>
    <row r="228" ht="12.75" customHeight="1" x14ac:dyDescent="0.35"/>
    <row r="229" ht="12.75" customHeight="1" x14ac:dyDescent="0.35"/>
    <row r="230" ht="12.75" customHeight="1" x14ac:dyDescent="0.35"/>
    <row r="231" ht="12.75" customHeight="1" x14ac:dyDescent="0.35"/>
    <row r="232" ht="12.75" customHeight="1" x14ac:dyDescent="0.35"/>
    <row r="233" ht="12.75" customHeight="1" x14ac:dyDescent="0.35"/>
    <row r="234" ht="12.75" customHeight="1" x14ac:dyDescent="0.35"/>
    <row r="235" ht="12.75" customHeight="1" x14ac:dyDescent="0.35"/>
    <row r="236" ht="12.75" customHeight="1" x14ac:dyDescent="0.35"/>
    <row r="237" ht="12.75" customHeight="1" x14ac:dyDescent="0.35"/>
    <row r="238" ht="12.75" customHeight="1" x14ac:dyDescent="0.35"/>
    <row r="239" ht="12.75" customHeight="1" x14ac:dyDescent="0.35"/>
    <row r="240" ht="12.75" customHeight="1" x14ac:dyDescent="0.35"/>
    <row r="241" ht="12.75" customHeight="1" x14ac:dyDescent="0.35"/>
    <row r="242" ht="12.75" customHeight="1" x14ac:dyDescent="0.35"/>
    <row r="243" ht="12.75" customHeight="1" x14ac:dyDescent="0.35"/>
    <row r="244" ht="12.75" customHeight="1" x14ac:dyDescent="0.35"/>
    <row r="245" ht="12.75" customHeight="1" x14ac:dyDescent="0.35"/>
    <row r="246" ht="12.75" customHeight="1" x14ac:dyDescent="0.35"/>
    <row r="247" ht="12.75" customHeight="1" x14ac:dyDescent="0.35"/>
    <row r="248" ht="12.75" customHeight="1" x14ac:dyDescent="0.35"/>
    <row r="249" ht="12.75" customHeight="1" x14ac:dyDescent="0.35"/>
    <row r="250" ht="12.75" customHeight="1" x14ac:dyDescent="0.35"/>
    <row r="251" ht="12.75" customHeight="1" x14ac:dyDescent="0.35"/>
    <row r="252" ht="12.75" customHeight="1" x14ac:dyDescent="0.35"/>
    <row r="253" ht="12.75" customHeight="1" x14ac:dyDescent="0.35"/>
    <row r="254" ht="12.75" customHeight="1" x14ac:dyDescent="0.35"/>
    <row r="255" ht="12.75" customHeight="1" x14ac:dyDescent="0.35"/>
    <row r="256" ht="12.75" customHeight="1" x14ac:dyDescent="0.35"/>
    <row r="257" ht="12.75" customHeight="1" x14ac:dyDescent="0.35"/>
    <row r="258" ht="12.75" customHeight="1" x14ac:dyDescent="0.35"/>
    <row r="259" ht="12.75" customHeight="1" x14ac:dyDescent="0.35"/>
    <row r="260" ht="12.75" customHeight="1" x14ac:dyDescent="0.35"/>
    <row r="261" ht="12.75" customHeight="1" x14ac:dyDescent="0.35"/>
    <row r="262" ht="12.75" customHeight="1" x14ac:dyDescent="0.35"/>
    <row r="263" ht="12.75" customHeight="1" x14ac:dyDescent="0.35"/>
    <row r="264" ht="12.75" customHeight="1" x14ac:dyDescent="0.35"/>
    <row r="265" ht="12.75" customHeight="1" x14ac:dyDescent="0.35"/>
    <row r="266" ht="12.75" customHeight="1" x14ac:dyDescent="0.35"/>
    <row r="267" ht="12.75" customHeight="1" x14ac:dyDescent="0.35"/>
    <row r="268" ht="12.75" customHeight="1" x14ac:dyDescent="0.35"/>
    <row r="269" ht="12.75" customHeight="1" x14ac:dyDescent="0.35"/>
    <row r="270" ht="12.75" customHeight="1" x14ac:dyDescent="0.35"/>
    <row r="271" ht="12.75" customHeight="1" x14ac:dyDescent="0.35"/>
    <row r="272" ht="12.75" customHeight="1" x14ac:dyDescent="0.35"/>
    <row r="273" ht="12.75" customHeight="1" x14ac:dyDescent="0.35"/>
    <row r="274" ht="12.75" customHeight="1" x14ac:dyDescent="0.35"/>
    <row r="275" ht="12.75" customHeight="1" x14ac:dyDescent="0.35"/>
    <row r="276" ht="12.75" customHeight="1" x14ac:dyDescent="0.35"/>
    <row r="277" ht="12.75" customHeight="1" x14ac:dyDescent="0.35"/>
    <row r="278" ht="12.75" customHeight="1" x14ac:dyDescent="0.35"/>
    <row r="279" ht="12.75" customHeight="1" x14ac:dyDescent="0.35"/>
    <row r="280" ht="12.75" customHeight="1" x14ac:dyDescent="0.35"/>
    <row r="281" ht="12.75" customHeight="1" x14ac:dyDescent="0.35"/>
    <row r="282" ht="12.75" customHeight="1" x14ac:dyDescent="0.35"/>
    <row r="283" ht="12.75" customHeight="1" x14ac:dyDescent="0.35"/>
    <row r="284" ht="12.75" customHeight="1" x14ac:dyDescent="0.35"/>
    <row r="285" ht="12.75" customHeight="1" x14ac:dyDescent="0.35"/>
    <row r="286" ht="12.75" customHeight="1" x14ac:dyDescent="0.35"/>
    <row r="287" ht="12.75" customHeight="1" x14ac:dyDescent="0.35"/>
    <row r="288" ht="12.75" customHeight="1" x14ac:dyDescent="0.35"/>
    <row r="289" ht="12.75" customHeight="1" x14ac:dyDescent="0.35"/>
    <row r="290" ht="12.75" customHeight="1" x14ac:dyDescent="0.35"/>
    <row r="291" ht="12.75" customHeight="1" x14ac:dyDescent="0.35"/>
    <row r="292" ht="12.75" customHeight="1" x14ac:dyDescent="0.35"/>
    <row r="293" ht="12.75" customHeight="1" x14ac:dyDescent="0.35"/>
    <row r="294" ht="12.75" customHeight="1" x14ac:dyDescent="0.35"/>
    <row r="295" ht="12.75" customHeight="1" x14ac:dyDescent="0.35"/>
    <row r="296" ht="12.75" customHeight="1" x14ac:dyDescent="0.35"/>
    <row r="297" ht="12.75" customHeight="1" x14ac:dyDescent="0.35"/>
    <row r="298" ht="12.75" customHeight="1" x14ac:dyDescent="0.35"/>
    <row r="299" ht="12.75" customHeight="1" x14ac:dyDescent="0.35"/>
    <row r="300" ht="12.75" customHeight="1" x14ac:dyDescent="0.35"/>
    <row r="301" ht="12.75" customHeight="1" x14ac:dyDescent="0.35"/>
    <row r="302" ht="12.75" customHeight="1" x14ac:dyDescent="0.35"/>
    <row r="303" ht="12.75" customHeight="1" x14ac:dyDescent="0.35"/>
    <row r="304" ht="12.75" customHeight="1" x14ac:dyDescent="0.35"/>
    <row r="305" ht="12.75" customHeight="1" x14ac:dyDescent="0.35"/>
    <row r="306" ht="12.75" customHeight="1" x14ac:dyDescent="0.35"/>
    <row r="307" ht="12.75" customHeight="1" x14ac:dyDescent="0.35"/>
    <row r="308" ht="12.75" customHeight="1" x14ac:dyDescent="0.35"/>
    <row r="309" ht="12.75" customHeight="1" x14ac:dyDescent="0.35"/>
    <row r="310" ht="12.75" customHeight="1" x14ac:dyDescent="0.35"/>
    <row r="311" ht="12.75" customHeight="1" x14ac:dyDescent="0.35"/>
    <row r="312" ht="12.75" customHeight="1" x14ac:dyDescent="0.35"/>
    <row r="313" ht="12.75" customHeight="1" x14ac:dyDescent="0.35"/>
    <row r="314" ht="12.75" customHeight="1" x14ac:dyDescent="0.35"/>
    <row r="315" ht="12.75" customHeight="1" x14ac:dyDescent="0.35"/>
    <row r="316" ht="12.75" customHeight="1" x14ac:dyDescent="0.35"/>
    <row r="317" ht="12.75" customHeight="1" x14ac:dyDescent="0.35"/>
    <row r="318" ht="12.75" customHeight="1" x14ac:dyDescent="0.35"/>
    <row r="319" ht="12.75" customHeight="1" x14ac:dyDescent="0.35"/>
    <row r="320" ht="12.75" customHeight="1" x14ac:dyDescent="0.35"/>
    <row r="321" ht="12.75" customHeight="1" x14ac:dyDescent="0.35"/>
    <row r="322" ht="12.75" customHeight="1" x14ac:dyDescent="0.35"/>
    <row r="323" ht="12.75" customHeight="1" x14ac:dyDescent="0.35"/>
    <row r="324" ht="12.75" customHeight="1" x14ac:dyDescent="0.35"/>
    <row r="325" ht="12.75" customHeight="1" x14ac:dyDescent="0.35"/>
    <row r="326" ht="12.75" customHeight="1" x14ac:dyDescent="0.35"/>
    <row r="327" ht="12.75" customHeight="1" x14ac:dyDescent="0.35"/>
    <row r="328" ht="12.75" customHeight="1" x14ac:dyDescent="0.35"/>
    <row r="329" ht="12.75" customHeight="1" x14ac:dyDescent="0.35"/>
    <row r="330" ht="12.75" customHeight="1" x14ac:dyDescent="0.35"/>
    <row r="331" ht="12.75" customHeight="1" x14ac:dyDescent="0.35"/>
    <row r="332" ht="12.75" customHeight="1" x14ac:dyDescent="0.35"/>
    <row r="333" ht="12.75" customHeight="1" x14ac:dyDescent="0.35"/>
    <row r="334" ht="12.75" customHeight="1" x14ac:dyDescent="0.35"/>
    <row r="335" ht="12.75" customHeight="1" x14ac:dyDescent="0.35"/>
    <row r="336" ht="12.75" customHeight="1" x14ac:dyDescent="0.35"/>
    <row r="337" ht="12.75" customHeight="1" x14ac:dyDescent="0.35"/>
    <row r="338" ht="12.75" customHeight="1" x14ac:dyDescent="0.35"/>
    <row r="339" ht="12.75" customHeight="1" x14ac:dyDescent="0.35"/>
    <row r="340" ht="12.75" customHeight="1" x14ac:dyDescent="0.35"/>
    <row r="341" ht="12.75" customHeight="1" x14ac:dyDescent="0.35"/>
    <row r="342" ht="12.75" customHeight="1" x14ac:dyDescent="0.35"/>
    <row r="343" ht="12.75" customHeight="1" x14ac:dyDescent="0.35"/>
    <row r="344" ht="12.75" customHeight="1" x14ac:dyDescent="0.35"/>
    <row r="345" ht="12.75" customHeight="1" x14ac:dyDescent="0.35"/>
    <row r="346" ht="12.75" customHeight="1" x14ac:dyDescent="0.35"/>
    <row r="347" ht="12.75" customHeight="1" x14ac:dyDescent="0.35"/>
    <row r="348" ht="12.75" customHeight="1" x14ac:dyDescent="0.35"/>
    <row r="349" ht="12.75" customHeight="1" x14ac:dyDescent="0.35"/>
    <row r="350" ht="12.75" customHeight="1" x14ac:dyDescent="0.35"/>
    <row r="351" ht="12.75" customHeight="1" x14ac:dyDescent="0.35"/>
    <row r="352" ht="12.75" customHeight="1" x14ac:dyDescent="0.35"/>
    <row r="353" ht="12.75" customHeight="1" x14ac:dyDescent="0.35"/>
    <row r="354" ht="12.75" customHeight="1" x14ac:dyDescent="0.35"/>
    <row r="355" ht="12.75" customHeight="1" x14ac:dyDescent="0.35"/>
    <row r="356" ht="12.75" customHeight="1" x14ac:dyDescent="0.35"/>
    <row r="357" ht="12.75" customHeight="1" x14ac:dyDescent="0.35"/>
    <row r="358" ht="12.75" customHeight="1" x14ac:dyDescent="0.35"/>
    <row r="359" ht="12.75" customHeight="1" x14ac:dyDescent="0.35"/>
    <row r="360" ht="12.75" customHeight="1" x14ac:dyDescent="0.35"/>
    <row r="361" ht="12.75" customHeight="1" x14ac:dyDescent="0.35"/>
    <row r="362" ht="12.75" customHeight="1" x14ac:dyDescent="0.35"/>
    <row r="363" ht="12.75" customHeight="1" x14ac:dyDescent="0.35"/>
    <row r="364" ht="12.75" customHeight="1" x14ac:dyDescent="0.35"/>
    <row r="365" ht="12.75" customHeight="1" x14ac:dyDescent="0.35"/>
    <row r="366" ht="12.75" customHeight="1" x14ac:dyDescent="0.35"/>
    <row r="367" ht="12.75" customHeight="1" x14ac:dyDescent="0.35"/>
    <row r="368" ht="12.75" customHeight="1" x14ac:dyDescent="0.35"/>
    <row r="369" ht="12.75" customHeight="1" x14ac:dyDescent="0.35"/>
    <row r="370" ht="12.75" customHeight="1" x14ac:dyDescent="0.35"/>
    <row r="371" ht="12.75" customHeight="1" x14ac:dyDescent="0.35"/>
    <row r="372" ht="12.75" customHeight="1" x14ac:dyDescent="0.35"/>
    <row r="373" ht="12.75" customHeight="1" x14ac:dyDescent="0.35"/>
    <row r="374" ht="12.75" customHeight="1" x14ac:dyDescent="0.35"/>
    <row r="375" ht="12.75" customHeight="1" x14ac:dyDescent="0.35"/>
    <row r="376" ht="12.75" customHeight="1" x14ac:dyDescent="0.35"/>
    <row r="377" ht="12.75" customHeight="1" x14ac:dyDescent="0.35"/>
    <row r="378" ht="12.75" customHeight="1" x14ac:dyDescent="0.35"/>
    <row r="379" ht="12.75" customHeight="1" x14ac:dyDescent="0.35"/>
    <row r="380" ht="12.75" customHeight="1" x14ac:dyDescent="0.35"/>
    <row r="381" ht="12.75" customHeight="1" x14ac:dyDescent="0.35"/>
    <row r="382" ht="12.75" customHeight="1" x14ac:dyDescent="0.35"/>
    <row r="383" ht="12.75" customHeight="1" x14ac:dyDescent="0.35"/>
    <row r="384" ht="12.75" customHeight="1" x14ac:dyDescent="0.35"/>
    <row r="385" ht="12.75" customHeight="1" x14ac:dyDescent="0.35"/>
    <row r="386" ht="12.75" customHeight="1" x14ac:dyDescent="0.35"/>
    <row r="387" ht="12.75" customHeight="1" x14ac:dyDescent="0.35"/>
    <row r="388" ht="12.75" customHeight="1" x14ac:dyDescent="0.35"/>
    <row r="389" ht="12.75" customHeight="1" x14ac:dyDescent="0.35"/>
    <row r="390" ht="12.75" customHeight="1" x14ac:dyDescent="0.35"/>
    <row r="391" ht="12.75" customHeight="1" x14ac:dyDescent="0.35"/>
    <row r="392" ht="12.75" customHeight="1" x14ac:dyDescent="0.35"/>
    <row r="393" ht="12.75" customHeight="1" x14ac:dyDescent="0.35"/>
    <row r="394" ht="12.75" customHeight="1" x14ac:dyDescent="0.35"/>
    <row r="395" ht="12.75" customHeight="1" x14ac:dyDescent="0.35"/>
    <row r="396" ht="12.75" customHeight="1" x14ac:dyDescent="0.35"/>
    <row r="397" ht="12.75" customHeight="1" x14ac:dyDescent="0.35"/>
    <row r="398" ht="12.75" customHeight="1" x14ac:dyDescent="0.35"/>
    <row r="399" ht="12.75" customHeight="1" x14ac:dyDescent="0.35"/>
    <row r="400" ht="12.75" customHeight="1" x14ac:dyDescent="0.35"/>
    <row r="401" ht="12.75" customHeight="1" x14ac:dyDescent="0.35"/>
    <row r="402" ht="12.75" customHeight="1" x14ac:dyDescent="0.35"/>
    <row r="403" ht="12.75" customHeight="1" x14ac:dyDescent="0.35"/>
    <row r="404" ht="12.75" customHeight="1" x14ac:dyDescent="0.35"/>
    <row r="405" ht="12.75" customHeight="1" x14ac:dyDescent="0.35"/>
    <row r="406" ht="12.75" customHeight="1" x14ac:dyDescent="0.35"/>
    <row r="407" ht="12.75" customHeight="1" x14ac:dyDescent="0.35"/>
    <row r="408" ht="12.75" customHeight="1" x14ac:dyDescent="0.35"/>
    <row r="409" ht="12.75" customHeight="1" x14ac:dyDescent="0.35"/>
    <row r="410" ht="12.75" customHeight="1" x14ac:dyDescent="0.35"/>
    <row r="411" ht="12.75" customHeight="1" x14ac:dyDescent="0.35"/>
    <row r="412" ht="12.75" customHeight="1" x14ac:dyDescent="0.35"/>
    <row r="413" ht="12.75" customHeight="1" x14ac:dyDescent="0.35"/>
    <row r="414" ht="12.75" customHeight="1" x14ac:dyDescent="0.35"/>
    <row r="415" ht="12.75" customHeight="1" x14ac:dyDescent="0.35"/>
    <row r="416" ht="12.75" customHeight="1" x14ac:dyDescent="0.35"/>
    <row r="417" ht="12.75" customHeight="1" x14ac:dyDescent="0.35"/>
    <row r="418" ht="12.75" customHeight="1" x14ac:dyDescent="0.35"/>
    <row r="419" ht="12.75" customHeight="1" x14ac:dyDescent="0.35"/>
    <row r="420" ht="12.75" customHeight="1" x14ac:dyDescent="0.35"/>
    <row r="421" ht="12.75" customHeight="1" x14ac:dyDescent="0.35"/>
    <row r="422" ht="12.75" customHeight="1" x14ac:dyDescent="0.35"/>
    <row r="423" ht="12.75" customHeight="1" x14ac:dyDescent="0.35"/>
    <row r="424" ht="12.75" customHeight="1" x14ac:dyDescent="0.35"/>
    <row r="425" ht="12.75" customHeight="1" x14ac:dyDescent="0.35"/>
    <row r="426" ht="12.75" customHeight="1" x14ac:dyDescent="0.35"/>
    <row r="427" ht="12.75" customHeight="1" x14ac:dyDescent="0.35"/>
    <row r="428" ht="12.75" customHeight="1" x14ac:dyDescent="0.35"/>
    <row r="429" ht="12.75" customHeight="1" x14ac:dyDescent="0.35"/>
    <row r="430" ht="12.75" customHeight="1" x14ac:dyDescent="0.35"/>
    <row r="431" ht="12.75" customHeight="1" x14ac:dyDescent="0.35"/>
    <row r="432" ht="12.75" customHeight="1" x14ac:dyDescent="0.35"/>
    <row r="433" ht="12.75" customHeight="1" x14ac:dyDescent="0.35"/>
    <row r="434" ht="12.75" customHeight="1" x14ac:dyDescent="0.35"/>
    <row r="435" ht="12.75" customHeight="1" x14ac:dyDescent="0.35"/>
    <row r="436" ht="12.75" customHeight="1" x14ac:dyDescent="0.35"/>
    <row r="437" ht="12.75" customHeight="1" x14ac:dyDescent="0.35"/>
    <row r="438" ht="12.75" customHeight="1" x14ac:dyDescent="0.35"/>
    <row r="439" ht="12.75" customHeight="1" x14ac:dyDescent="0.35"/>
    <row r="440" ht="12.75" customHeight="1" x14ac:dyDescent="0.35"/>
    <row r="441" ht="12.75" customHeight="1" x14ac:dyDescent="0.35"/>
    <row r="442" ht="12.75" customHeight="1" x14ac:dyDescent="0.35"/>
    <row r="443" ht="12.75" customHeight="1" x14ac:dyDescent="0.35"/>
    <row r="444" ht="12.75" customHeight="1" x14ac:dyDescent="0.35"/>
    <row r="445" ht="12.75" customHeight="1" x14ac:dyDescent="0.35"/>
    <row r="446" ht="12.75" customHeight="1" x14ac:dyDescent="0.35"/>
    <row r="447" ht="12.75" customHeight="1" x14ac:dyDescent="0.35"/>
    <row r="448" ht="12.75" customHeight="1" x14ac:dyDescent="0.35"/>
    <row r="449" ht="12.75" customHeight="1" x14ac:dyDescent="0.35"/>
    <row r="450" ht="12.75" customHeight="1" x14ac:dyDescent="0.35"/>
    <row r="451" ht="12.75" customHeight="1" x14ac:dyDescent="0.35"/>
    <row r="452" ht="12.75" customHeight="1" x14ac:dyDescent="0.35"/>
    <row r="453" ht="12.75" customHeight="1" x14ac:dyDescent="0.35"/>
    <row r="454" ht="12.75" customHeight="1" x14ac:dyDescent="0.35"/>
    <row r="455" ht="12.75" customHeight="1" x14ac:dyDescent="0.35"/>
    <row r="456" ht="12.75" customHeight="1" x14ac:dyDescent="0.35"/>
    <row r="457" ht="12.75" customHeight="1" x14ac:dyDescent="0.35"/>
    <row r="458" ht="12.75" customHeight="1" x14ac:dyDescent="0.35"/>
    <row r="459" ht="12.75" customHeight="1" x14ac:dyDescent="0.35"/>
    <row r="460" ht="12.75" customHeight="1" x14ac:dyDescent="0.35"/>
    <row r="461" ht="12.75" customHeight="1" x14ac:dyDescent="0.35"/>
    <row r="462" ht="12.75" customHeight="1" x14ac:dyDescent="0.35"/>
    <row r="463" ht="12.75" customHeight="1" x14ac:dyDescent="0.35"/>
    <row r="464" ht="12.75" customHeight="1" x14ac:dyDescent="0.35"/>
    <row r="465" ht="12.75" customHeight="1" x14ac:dyDescent="0.35"/>
    <row r="466" ht="12.75" customHeight="1" x14ac:dyDescent="0.35"/>
    <row r="467" ht="12.75" customHeight="1" x14ac:dyDescent="0.35"/>
    <row r="468" ht="12.75" customHeight="1" x14ac:dyDescent="0.35"/>
    <row r="469" ht="12.75" customHeight="1" x14ac:dyDescent="0.35"/>
    <row r="470" ht="12.75" customHeight="1" x14ac:dyDescent="0.35"/>
    <row r="471" ht="12.75" customHeight="1" x14ac:dyDescent="0.35"/>
    <row r="472" ht="12.75" customHeight="1" x14ac:dyDescent="0.35"/>
    <row r="473" ht="12.75" customHeight="1" x14ac:dyDescent="0.35"/>
    <row r="474" ht="12.75" customHeight="1" x14ac:dyDescent="0.35"/>
    <row r="475" ht="12.75" customHeight="1" x14ac:dyDescent="0.35"/>
    <row r="476" ht="12.75" customHeight="1" x14ac:dyDescent="0.35"/>
    <row r="477" ht="12.75" customHeight="1" x14ac:dyDescent="0.35"/>
    <row r="478" ht="12.75" customHeight="1" x14ac:dyDescent="0.35"/>
    <row r="479" ht="12.75" customHeight="1" x14ac:dyDescent="0.35"/>
    <row r="480" ht="12.75" customHeight="1" x14ac:dyDescent="0.35"/>
    <row r="481" ht="12.75" customHeight="1" x14ac:dyDescent="0.35"/>
    <row r="482" ht="12.75" customHeight="1" x14ac:dyDescent="0.35"/>
    <row r="483" ht="12.75" customHeight="1" x14ac:dyDescent="0.35"/>
    <row r="484" ht="12.75" customHeight="1" x14ac:dyDescent="0.35"/>
    <row r="485" ht="12.75" customHeight="1" x14ac:dyDescent="0.35"/>
    <row r="486" ht="12.75" customHeight="1" x14ac:dyDescent="0.35"/>
    <row r="487" ht="12.75" customHeight="1" x14ac:dyDescent="0.35"/>
    <row r="488" ht="12.75" customHeight="1" x14ac:dyDescent="0.35"/>
    <row r="489" ht="12.75" customHeight="1" x14ac:dyDescent="0.35"/>
    <row r="490" ht="12.75" customHeight="1" x14ac:dyDescent="0.35"/>
    <row r="491" ht="12.75" customHeight="1" x14ac:dyDescent="0.35"/>
    <row r="492" ht="12.75" customHeight="1" x14ac:dyDescent="0.35"/>
    <row r="493" ht="12.75" customHeight="1" x14ac:dyDescent="0.35"/>
    <row r="494" ht="12.75" customHeight="1" x14ac:dyDescent="0.35"/>
    <row r="495" ht="12.75" customHeight="1" x14ac:dyDescent="0.35"/>
    <row r="496" ht="12.75" customHeight="1" x14ac:dyDescent="0.35"/>
    <row r="497" ht="12.75" customHeight="1" x14ac:dyDescent="0.35"/>
    <row r="498" ht="12.75" customHeight="1" x14ac:dyDescent="0.35"/>
    <row r="499" ht="12.75" customHeight="1" x14ac:dyDescent="0.35"/>
    <row r="500" ht="12.75" customHeight="1" x14ac:dyDescent="0.35"/>
    <row r="501" ht="12.75" customHeight="1" x14ac:dyDescent="0.35"/>
    <row r="502" ht="12.75" customHeight="1" x14ac:dyDescent="0.35"/>
    <row r="503" ht="12.75" customHeight="1" x14ac:dyDescent="0.35"/>
    <row r="504" ht="12.75" customHeight="1" x14ac:dyDescent="0.35"/>
    <row r="505" ht="12.75" customHeight="1" x14ac:dyDescent="0.35"/>
    <row r="506" ht="12.75" customHeight="1" x14ac:dyDescent="0.35"/>
    <row r="507" ht="12.75" customHeight="1" x14ac:dyDescent="0.35"/>
    <row r="508" ht="12.75" customHeight="1" x14ac:dyDescent="0.35"/>
    <row r="509" ht="12.75" customHeight="1" x14ac:dyDescent="0.35"/>
    <row r="510" ht="12.75" customHeight="1" x14ac:dyDescent="0.35"/>
    <row r="511" ht="12.75" customHeight="1" x14ac:dyDescent="0.35"/>
    <row r="512" ht="12.75" customHeight="1" x14ac:dyDescent="0.35"/>
    <row r="513" ht="12.75" customHeight="1" x14ac:dyDescent="0.35"/>
    <row r="514" ht="12.75" customHeight="1" x14ac:dyDescent="0.35"/>
    <row r="515" ht="12.75" customHeight="1" x14ac:dyDescent="0.35"/>
    <row r="516" ht="12.75" customHeight="1" x14ac:dyDescent="0.35"/>
    <row r="517" ht="12.75" customHeight="1" x14ac:dyDescent="0.35"/>
    <row r="518" ht="12.75" customHeight="1" x14ac:dyDescent="0.35"/>
    <row r="519" ht="12.75" customHeight="1" x14ac:dyDescent="0.35"/>
    <row r="520" ht="12.75" customHeight="1" x14ac:dyDescent="0.35"/>
    <row r="521" ht="12.75" customHeight="1" x14ac:dyDescent="0.35"/>
    <row r="522" ht="12.75" customHeight="1" x14ac:dyDescent="0.35"/>
    <row r="523" ht="12.75" customHeight="1" x14ac:dyDescent="0.35"/>
    <row r="524" ht="12.75" customHeight="1" x14ac:dyDescent="0.35"/>
    <row r="525" ht="12.75" customHeight="1" x14ac:dyDescent="0.35"/>
    <row r="526" ht="12.75" customHeight="1" x14ac:dyDescent="0.35"/>
    <row r="527" ht="12.75" customHeight="1" x14ac:dyDescent="0.35"/>
    <row r="528" ht="12.75" customHeight="1" x14ac:dyDescent="0.35"/>
    <row r="529" ht="12.75" customHeight="1" x14ac:dyDescent="0.35"/>
    <row r="530" ht="12.75" customHeight="1" x14ac:dyDescent="0.35"/>
    <row r="531" ht="12.75" customHeight="1" x14ac:dyDescent="0.35"/>
    <row r="532" ht="12.75" customHeight="1" x14ac:dyDescent="0.35"/>
    <row r="533" ht="12.75" customHeight="1" x14ac:dyDescent="0.35"/>
    <row r="534" ht="12.75" customHeight="1" x14ac:dyDescent="0.35"/>
    <row r="535" ht="12.75" customHeight="1" x14ac:dyDescent="0.35"/>
    <row r="536" ht="12.75" customHeight="1" x14ac:dyDescent="0.35"/>
    <row r="537" ht="12.75" customHeight="1" x14ac:dyDescent="0.35"/>
    <row r="538" ht="12.75" customHeight="1" x14ac:dyDescent="0.35"/>
    <row r="539" ht="12.75" customHeight="1" x14ac:dyDescent="0.35"/>
    <row r="540" ht="12.75" customHeight="1" x14ac:dyDescent="0.35"/>
    <row r="541" ht="12.75" customHeight="1" x14ac:dyDescent="0.35"/>
    <row r="542" ht="12.75" customHeight="1" x14ac:dyDescent="0.35"/>
    <row r="543" ht="12.75" customHeight="1" x14ac:dyDescent="0.35"/>
    <row r="544" ht="12.75" customHeight="1" x14ac:dyDescent="0.35"/>
    <row r="545" ht="12.75" customHeight="1" x14ac:dyDescent="0.35"/>
    <row r="546" ht="12.75" customHeight="1" x14ac:dyDescent="0.35"/>
    <row r="547" ht="12.75" customHeight="1" x14ac:dyDescent="0.35"/>
    <row r="548" ht="12.75" customHeight="1" x14ac:dyDescent="0.35"/>
    <row r="549" ht="12.75" customHeight="1" x14ac:dyDescent="0.35"/>
    <row r="550" ht="12.75" customHeight="1" x14ac:dyDescent="0.35"/>
    <row r="551" ht="12.75" customHeight="1" x14ac:dyDescent="0.35"/>
    <row r="552" ht="12.75" customHeight="1" x14ac:dyDescent="0.35"/>
    <row r="553" ht="12.75" customHeight="1" x14ac:dyDescent="0.35"/>
    <row r="554" ht="12.75" customHeight="1" x14ac:dyDescent="0.35"/>
    <row r="555" ht="12.75" customHeight="1" x14ac:dyDescent="0.35"/>
    <row r="556" ht="12.75" customHeight="1" x14ac:dyDescent="0.35"/>
    <row r="557" ht="12.75" customHeight="1" x14ac:dyDescent="0.35"/>
    <row r="558" ht="12.75" customHeight="1" x14ac:dyDescent="0.35"/>
    <row r="559" ht="12.75" customHeight="1" x14ac:dyDescent="0.35"/>
    <row r="560" ht="12.75" customHeight="1" x14ac:dyDescent="0.35"/>
    <row r="561" ht="12.75" customHeight="1" x14ac:dyDescent="0.35"/>
    <row r="562" ht="12.75" customHeight="1" x14ac:dyDescent="0.35"/>
    <row r="563" ht="12.75" customHeight="1" x14ac:dyDescent="0.35"/>
    <row r="564" ht="12.75" customHeight="1" x14ac:dyDescent="0.35"/>
    <row r="565" ht="12.75" customHeight="1" x14ac:dyDescent="0.35"/>
    <row r="566" ht="12.75" customHeight="1" x14ac:dyDescent="0.35"/>
    <row r="567" ht="12.75" customHeight="1" x14ac:dyDescent="0.35"/>
    <row r="568" ht="12.75" customHeight="1" x14ac:dyDescent="0.35"/>
    <row r="569" ht="12.75" customHeight="1" x14ac:dyDescent="0.35"/>
    <row r="570" ht="12.75" customHeight="1" x14ac:dyDescent="0.35"/>
    <row r="571" ht="12.75" customHeight="1" x14ac:dyDescent="0.35"/>
    <row r="572" ht="12.75" customHeight="1" x14ac:dyDescent="0.35"/>
    <row r="573" ht="12.75" customHeight="1" x14ac:dyDescent="0.35"/>
    <row r="574" ht="12.75" customHeight="1" x14ac:dyDescent="0.35"/>
    <row r="575" ht="12.75" customHeight="1" x14ac:dyDescent="0.35"/>
    <row r="576" ht="12.75" customHeight="1" x14ac:dyDescent="0.35"/>
    <row r="577" ht="12.75" customHeight="1" x14ac:dyDescent="0.35"/>
    <row r="578" ht="12.75" customHeight="1" x14ac:dyDescent="0.35"/>
    <row r="579" ht="12.75" customHeight="1" x14ac:dyDescent="0.35"/>
    <row r="580" ht="12.75" customHeight="1" x14ac:dyDescent="0.35"/>
    <row r="581" ht="12.75" customHeight="1" x14ac:dyDescent="0.35"/>
    <row r="582" ht="12.75" customHeight="1" x14ac:dyDescent="0.35"/>
    <row r="583" ht="12.75" customHeight="1" x14ac:dyDescent="0.35"/>
    <row r="584" ht="12.75" customHeight="1" x14ac:dyDescent="0.35"/>
    <row r="585" ht="12.75" customHeight="1" x14ac:dyDescent="0.35"/>
    <row r="586" ht="12.75" customHeight="1" x14ac:dyDescent="0.35"/>
    <row r="587" ht="12.75" customHeight="1" x14ac:dyDescent="0.35"/>
    <row r="588" ht="12.75" customHeight="1" x14ac:dyDescent="0.35"/>
    <row r="589" ht="12.75" customHeight="1" x14ac:dyDescent="0.35"/>
    <row r="590" ht="12.75" customHeight="1" x14ac:dyDescent="0.35"/>
    <row r="591" ht="12.75" customHeight="1" x14ac:dyDescent="0.35"/>
    <row r="592" ht="12.75" customHeight="1" x14ac:dyDescent="0.35"/>
    <row r="593" ht="12.75" customHeight="1" x14ac:dyDescent="0.35"/>
    <row r="594" ht="12.75" customHeight="1" x14ac:dyDescent="0.35"/>
    <row r="595" ht="12.75" customHeight="1" x14ac:dyDescent="0.35"/>
    <row r="596" ht="12.75" customHeight="1" x14ac:dyDescent="0.35"/>
    <row r="597" ht="12.75" customHeight="1" x14ac:dyDescent="0.35"/>
    <row r="598" ht="12.75" customHeight="1" x14ac:dyDescent="0.35"/>
    <row r="599" ht="12.75" customHeight="1" x14ac:dyDescent="0.35"/>
    <row r="600" ht="12.75" customHeight="1" x14ac:dyDescent="0.35"/>
    <row r="601" ht="12.75" customHeight="1" x14ac:dyDescent="0.35"/>
    <row r="602" ht="12.75" customHeight="1" x14ac:dyDescent="0.35"/>
    <row r="603" ht="12.75" customHeight="1" x14ac:dyDescent="0.35"/>
    <row r="604" ht="12.75" customHeight="1" x14ac:dyDescent="0.35"/>
    <row r="605" ht="12.75" customHeight="1" x14ac:dyDescent="0.35"/>
    <row r="606" ht="12.75" customHeight="1" x14ac:dyDescent="0.35"/>
    <row r="607" ht="12.75" customHeight="1" x14ac:dyDescent="0.35"/>
    <row r="608" ht="12.75" customHeight="1" x14ac:dyDescent="0.35"/>
    <row r="609" ht="12.75" customHeight="1" x14ac:dyDescent="0.35"/>
    <row r="610" ht="12.75" customHeight="1" x14ac:dyDescent="0.35"/>
    <row r="611" ht="12.75" customHeight="1" x14ac:dyDescent="0.35"/>
    <row r="612" ht="12.75" customHeight="1" x14ac:dyDescent="0.35"/>
    <row r="613" ht="12.75" customHeight="1" x14ac:dyDescent="0.35"/>
    <row r="614" ht="12.75" customHeight="1" x14ac:dyDescent="0.35"/>
    <row r="615" ht="12.75" customHeight="1" x14ac:dyDescent="0.35"/>
    <row r="616" ht="12.75" customHeight="1" x14ac:dyDescent="0.35"/>
    <row r="617" ht="12.75" customHeight="1" x14ac:dyDescent="0.35"/>
    <row r="618" ht="12.75" customHeight="1" x14ac:dyDescent="0.35"/>
    <row r="619" ht="12.75" customHeight="1" x14ac:dyDescent="0.35"/>
    <row r="620" ht="12.75" customHeight="1" x14ac:dyDescent="0.35"/>
    <row r="621" ht="12.75" customHeight="1" x14ac:dyDescent="0.35"/>
    <row r="622" ht="12.75" customHeight="1" x14ac:dyDescent="0.35"/>
    <row r="623" ht="12.75" customHeight="1" x14ac:dyDescent="0.35"/>
    <row r="624" ht="12.75" customHeight="1" x14ac:dyDescent="0.35"/>
    <row r="625" ht="12.75" customHeight="1" x14ac:dyDescent="0.35"/>
    <row r="626" ht="12.75" customHeight="1" x14ac:dyDescent="0.35"/>
    <row r="627" ht="12.75" customHeight="1" x14ac:dyDescent="0.35"/>
    <row r="628" ht="12.75" customHeight="1" x14ac:dyDescent="0.35"/>
    <row r="629" ht="12.75" customHeight="1" x14ac:dyDescent="0.35"/>
    <row r="630" ht="12.75" customHeight="1" x14ac:dyDescent="0.35"/>
    <row r="631" ht="12.75" customHeight="1" x14ac:dyDescent="0.35"/>
    <row r="632" ht="12.75" customHeight="1" x14ac:dyDescent="0.35"/>
    <row r="633" ht="12.75" customHeight="1" x14ac:dyDescent="0.35"/>
    <row r="634" ht="12.75" customHeight="1" x14ac:dyDescent="0.35"/>
    <row r="635" ht="12.75" customHeight="1" x14ac:dyDescent="0.35"/>
    <row r="636" ht="12.75" customHeight="1" x14ac:dyDescent="0.35"/>
    <row r="637" ht="12.75" customHeight="1" x14ac:dyDescent="0.35"/>
    <row r="638" ht="12.75" customHeight="1" x14ac:dyDescent="0.35"/>
    <row r="639" ht="12.75" customHeight="1" x14ac:dyDescent="0.35"/>
    <row r="640" ht="12.75" customHeight="1" x14ac:dyDescent="0.35"/>
    <row r="641" ht="12.75" customHeight="1" x14ac:dyDescent="0.35"/>
    <row r="642" ht="12.75" customHeight="1" x14ac:dyDescent="0.35"/>
    <row r="643" ht="12.75" customHeight="1" x14ac:dyDescent="0.35"/>
    <row r="644" ht="12.75" customHeight="1" x14ac:dyDescent="0.35"/>
    <row r="645" ht="12.75" customHeight="1" x14ac:dyDescent="0.35"/>
    <row r="646" ht="12.75" customHeight="1" x14ac:dyDescent="0.35"/>
    <row r="647" ht="12.75" customHeight="1" x14ac:dyDescent="0.35"/>
    <row r="648" ht="12.75" customHeight="1" x14ac:dyDescent="0.35"/>
    <row r="649" ht="12.75" customHeight="1" x14ac:dyDescent="0.35"/>
    <row r="650" ht="12.75" customHeight="1" x14ac:dyDescent="0.35"/>
    <row r="651" ht="12.75" customHeight="1" x14ac:dyDescent="0.35"/>
    <row r="652" ht="12.75" customHeight="1" x14ac:dyDescent="0.35"/>
    <row r="653" ht="12.75" customHeight="1" x14ac:dyDescent="0.35"/>
    <row r="654" ht="12.75" customHeight="1" x14ac:dyDescent="0.35"/>
    <row r="655" ht="12.75" customHeight="1" x14ac:dyDescent="0.35"/>
    <row r="656" ht="12.75" customHeight="1" x14ac:dyDescent="0.35"/>
    <row r="657" ht="12.75" customHeight="1" x14ac:dyDescent="0.35"/>
    <row r="658" ht="12.75" customHeight="1" x14ac:dyDescent="0.35"/>
    <row r="659" ht="12.75" customHeight="1" x14ac:dyDescent="0.35"/>
    <row r="660" ht="12.75" customHeight="1" x14ac:dyDescent="0.35"/>
    <row r="661" ht="12.75" customHeight="1" x14ac:dyDescent="0.35"/>
    <row r="662" ht="12.75" customHeight="1" x14ac:dyDescent="0.35"/>
    <row r="663" ht="12.75" customHeight="1" x14ac:dyDescent="0.35"/>
    <row r="664" ht="12.75" customHeight="1" x14ac:dyDescent="0.35"/>
    <row r="665" ht="12.75" customHeight="1" x14ac:dyDescent="0.35"/>
    <row r="666" ht="12.75" customHeight="1" x14ac:dyDescent="0.35"/>
    <row r="667" ht="12.75" customHeight="1" x14ac:dyDescent="0.35"/>
    <row r="668" ht="12.75" customHeight="1" x14ac:dyDescent="0.35"/>
    <row r="669" ht="12.75" customHeight="1" x14ac:dyDescent="0.35"/>
    <row r="670" ht="12.75" customHeight="1" x14ac:dyDescent="0.35"/>
    <row r="671" ht="12.75" customHeight="1" x14ac:dyDescent="0.35"/>
    <row r="672" ht="12.75" customHeight="1" x14ac:dyDescent="0.35"/>
    <row r="673" ht="12.75" customHeight="1" x14ac:dyDescent="0.35"/>
    <row r="674" ht="12.75" customHeight="1" x14ac:dyDescent="0.35"/>
    <row r="675" ht="12.75" customHeight="1" x14ac:dyDescent="0.35"/>
    <row r="676" ht="12.75" customHeight="1" x14ac:dyDescent="0.35"/>
    <row r="677" ht="12.75" customHeight="1" x14ac:dyDescent="0.35"/>
    <row r="678" ht="12.75" customHeight="1" x14ac:dyDescent="0.35"/>
    <row r="679" ht="12.75" customHeight="1" x14ac:dyDescent="0.35"/>
    <row r="680" ht="12.75" customHeight="1" x14ac:dyDescent="0.35"/>
    <row r="681" ht="12.75" customHeight="1" x14ac:dyDescent="0.35"/>
    <row r="682" ht="12.75" customHeight="1" x14ac:dyDescent="0.35"/>
    <row r="683" ht="12.75" customHeight="1" x14ac:dyDescent="0.35"/>
  </sheetData>
  <conditionalFormatting sqref="A2:A24 AI2:AL24">
    <cfRule type="expression" dxfId="27" priority="8" stopIfTrue="1">
      <formula>MOD(ROW(),2)=1</formula>
    </cfRule>
  </conditionalFormatting>
  <conditionalFormatting sqref="A29:AH50">
    <cfRule type="expression" dxfId="26" priority="16" stopIfTrue="1">
      <formula>MOD(ROW(),2)=1</formula>
    </cfRule>
  </conditionalFormatting>
  <conditionalFormatting sqref="B26:F27">
    <cfRule type="expression" dxfId="25" priority="1" stopIfTrue="1">
      <formula>MOD(ROW(),2)=1</formula>
    </cfRule>
  </conditionalFormatting>
  <conditionalFormatting sqref="B2:AH24">
    <cfRule type="expression" dxfId="24" priority="10" stopIfTrue="1">
      <formula>MOD(ROW(),2)=1</formula>
    </cfRule>
  </conditionalFormatting>
  <conditionalFormatting sqref="N2:P24">
    <cfRule type="expression" dxfId="23" priority="11" stopIfTrue="1">
      <formula>MOD(ROW(),2)=1</formula>
    </cfRule>
  </conditionalFormatting>
  <conditionalFormatting sqref="Q2:S24">
    <cfRule type="expression" dxfId="22" priority="15" stopIfTrue="1">
      <formula>MOD(ROW(),2)=1</formula>
    </cfRule>
  </conditionalFormatting>
  <conditionalFormatting sqref="Z2:AB24">
    <cfRule type="expression" dxfId="21" priority="14" stopIfTrue="1">
      <formula>MOD(ROW(),2)=1</formula>
    </cfRule>
  </conditionalFormatting>
  <conditionalFormatting sqref="Z26:AH27">
    <cfRule type="expression" dxfId="20" priority="2" stopIfTrue="1">
      <formula>MOD(ROW(),2)=1</formula>
    </cfRule>
  </conditionalFormatting>
  <conditionalFormatting sqref="AC2:AE24">
    <cfRule type="expression" dxfId="19" priority="13" stopIfTrue="1">
      <formula>MOD(ROW(),2)=1</formula>
    </cfRule>
  </conditionalFormatting>
  <conditionalFormatting sqref="AF2:AH24">
    <cfRule type="expression" dxfId="18" priority="12" stopIfTrue="1">
      <formula>MOD(ROW(),2)=1</formula>
    </cfRule>
  </conditionalFormatting>
  <conditionalFormatting sqref="AJ26:AL27">
    <cfRule type="expression" dxfId="17" priority="5" stopIfTrue="1">
      <formula>MOD(ROW(),2)=1</formula>
    </cfRule>
  </conditionalFormatting>
  <pageMargins left="0.7" right="0.7" top="0.75" bottom="0.75" header="0.3" footer="0.3"/>
  <tableParts count="1">
    <tablePart r:id="rId1"/>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8">
    <tabColor rgb="FFFFFF00"/>
  </sheetPr>
  <dimension ref="A1:AO664"/>
  <sheetViews>
    <sheetView topLeftCell="S1" workbookViewId="0">
      <selection activeCell="A33" sqref="A33"/>
    </sheetView>
  </sheetViews>
  <sheetFormatPr defaultRowHeight="18" x14ac:dyDescent="0.35"/>
  <cols>
    <col min="1" max="1" width="10.59765625" customWidth="1"/>
    <col min="2" max="3" width="10.59765625" style="4" customWidth="1"/>
    <col min="4" max="4" width="10.59765625" customWidth="1"/>
    <col min="5" max="6" width="10.59765625" style="4" customWidth="1"/>
    <col min="7" max="7" width="10.59765625" customWidth="1"/>
    <col min="8" max="9" width="10.59765625" style="4" customWidth="1"/>
    <col min="10" max="10" width="10.59765625" customWidth="1"/>
    <col min="11" max="12" width="10.59765625" style="4" customWidth="1"/>
    <col min="13" max="13" width="10.59765625" customWidth="1"/>
    <col min="14" max="15" width="10.59765625" style="4" customWidth="1"/>
    <col min="16" max="16" width="10.59765625" customWidth="1"/>
    <col min="17" max="18" width="10.59765625" style="4" customWidth="1"/>
    <col min="19" max="19" width="10.59765625" customWidth="1"/>
    <col min="20" max="21" width="10.59765625" style="4" customWidth="1"/>
    <col min="22" max="22" width="10.59765625" customWidth="1"/>
    <col min="23" max="24" width="10.59765625" style="4" customWidth="1"/>
    <col min="25" max="25" width="10.59765625" customWidth="1"/>
    <col min="26" max="27" width="10.59765625" style="4" customWidth="1"/>
    <col min="28" max="28" width="10.59765625" customWidth="1"/>
    <col min="29" max="30" width="10.59765625" style="4" customWidth="1"/>
    <col min="31" max="31" width="10.59765625" customWidth="1"/>
    <col min="32" max="33" width="10.59765625" style="4" customWidth="1"/>
    <col min="34" max="34" width="10.59765625" customWidth="1"/>
    <col min="35" max="36" width="10.59765625" style="4" customWidth="1"/>
    <col min="37" max="37" width="10.59765625" customWidth="1"/>
    <col min="38" max="41" width="10.59765625" style="4" customWidth="1"/>
    <col min="43" max="256" width="6.3984375"/>
    <col min="257" max="257" width="40.3984375" customWidth="1"/>
    <col min="258" max="293" width="9" customWidth="1"/>
    <col min="294" max="512" width="6.3984375"/>
    <col min="513" max="513" width="40.3984375" customWidth="1"/>
    <col min="514" max="549" width="9" customWidth="1"/>
    <col min="550" max="768" width="6.3984375"/>
    <col min="769" max="769" width="40.3984375" customWidth="1"/>
    <col min="770" max="805" width="9" customWidth="1"/>
    <col min="1025" max="1025" width="40.3984375" customWidth="1"/>
    <col min="1026" max="1061" width="9" customWidth="1"/>
    <col min="1062" max="1280" width="6.3984375"/>
    <col min="1281" max="1281" width="40.3984375" customWidth="1"/>
    <col min="1282" max="1317" width="9" customWidth="1"/>
    <col min="1318" max="1536" width="6.3984375"/>
    <col min="1537" max="1537" width="40.3984375" customWidth="1"/>
    <col min="1538" max="1573" width="9" customWidth="1"/>
    <col min="1574" max="1792" width="6.3984375"/>
    <col min="1793" max="1793" width="40.3984375" customWidth="1"/>
    <col min="1794" max="1829" width="9" customWidth="1"/>
    <col min="2049" max="2049" width="40.3984375" customWidth="1"/>
    <col min="2050" max="2085" width="9" customWidth="1"/>
    <col min="2086" max="2304" width="6.3984375"/>
    <col min="2305" max="2305" width="40.3984375" customWidth="1"/>
    <col min="2306" max="2341" width="9" customWidth="1"/>
    <col min="2342" max="2560" width="6.3984375"/>
    <col min="2561" max="2561" width="40.3984375" customWidth="1"/>
    <col min="2562" max="2597" width="9" customWidth="1"/>
    <col min="2598" max="2816" width="6.3984375"/>
    <col min="2817" max="2817" width="40.3984375" customWidth="1"/>
    <col min="2818" max="2853" width="9" customWidth="1"/>
    <col min="3073" max="3073" width="40.3984375" customWidth="1"/>
    <col min="3074" max="3109" width="9" customWidth="1"/>
    <col min="3110" max="3328" width="6.3984375"/>
    <col min="3329" max="3329" width="40.3984375" customWidth="1"/>
    <col min="3330" max="3365" width="9" customWidth="1"/>
    <col min="3366" max="3584" width="6.3984375"/>
    <col min="3585" max="3585" width="40.3984375" customWidth="1"/>
    <col min="3586" max="3621" width="9" customWidth="1"/>
    <col min="3622" max="3840" width="6.3984375"/>
    <col min="3841" max="3841" width="40.3984375" customWidth="1"/>
    <col min="3842" max="3877" width="9" customWidth="1"/>
    <col min="4097" max="4097" width="40.3984375" customWidth="1"/>
    <col min="4098" max="4133" width="9" customWidth="1"/>
    <col min="4134" max="4352" width="6.3984375"/>
    <col min="4353" max="4353" width="40.3984375" customWidth="1"/>
    <col min="4354" max="4389" width="9" customWidth="1"/>
    <col min="4390" max="4608" width="6.3984375"/>
    <col min="4609" max="4609" width="40.3984375" customWidth="1"/>
    <col min="4610" max="4645" width="9" customWidth="1"/>
    <col min="4646" max="4864" width="6.3984375"/>
    <col min="4865" max="4865" width="40.3984375" customWidth="1"/>
    <col min="4866" max="4901" width="9" customWidth="1"/>
    <col min="5121" max="5121" width="40.3984375" customWidth="1"/>
    <col min="5122" max="5157" width="9" customWidth="1"/>
    <col min="5158" max="5376" width="6.3984375"/>
    <col min="5377" max="5377" width="40.3984375" customWidth="1"/>
    <col min="5378" max="5413" width="9" customWidth="1"/>
    <col min="5414" max="5632" width="6.3984375"/>
    <col min="5633" max="5633" width="40.3984375" customWidth="1"/>
    <col min="5634" max="5669" width="9" customWidth="1"/>
    <col min="5670" max="5888" width="6.3984375"/>
    <col min="5889" max="5889" width="40.3984375" customWidth="1"/>
    <col min="5890" max="5925" width="9" customWidth="1"/>
    <col min="6145" max="6145" width="40.3984375" customWidth="1"/>
    <col min="6146" max="6181" width="9" customWidth="1"/>
    <col min="6182" max="6400" width="6.3984375"/>
    <col min="6401" max="6401" width="40.3984375" customWidth="1"/>
    <col min="6402" max="6437" width="9" customWidth="1"/>
    <col min="6438" max="6656" width="6.3984375"/>
    <col min="6657" max="6657" width="40.3984375" customWidth="1"/>
    <col min="6658" max="6693" width="9" customWidth="1"/>
    <col min="6694" max="6912" width="6.3984375"/>
    <col min="6913" max="6913" width="40.3984375" customWidth="1"/>
    <col min="6914" max="6949" width="9" customWidth="1"/>
    <col min="7169" max="7169" width="40.3984375" customWidth="1"/>
    <col min="7170" max="7205" width="9" customWidth="1"/>
    <col min="7206" max="7424" width="6.3984375"/>
    <col min="7425" max="7425" width="40.3984375" customWidth="1"/>
    <col min="7426" max="7461" width="9" customWidth="1"/>
    <col min="7462" max="7680" width="6.3984375"/>
    <col min="7681" max="7681" width="40.3984375" customWidth="1"/>
    <col min="7682" max="7717" width="9" customWidth="1"/>
    <col min="7718" max="7936" width="6.3984375"/>
    <col min="7937" max="7937" width="40.3984375" customWidth="1"/>
    <col min="7938" max="7973" width="9" customWidth="1"/>
    <col min="8193" max="8193" width="40.3984375" customWidth="1"/>
    <col min="8194" max="8229" width="9" customWidth="1"/>
    <col min="8230" max="8448" width="6.3984375"/>
    <col min="8449" max="8449" width="40.3984375" customWidth="1"/>
    <col min="8450" max="8485" width="9" customWidth="1"/>
    <col min="8486" max="8704" width="6.3984375"/>
    <col min="8705" max="8705" width="40.3984375" customWidth="1"/>
    <col min="8706" max="8741" width="9" customWidth="1"/>
    <col min="8742" max="8960" width="6.3984375"/>
    <col min="8961" max="8961" width="40.3984375" customWidth="1"/>
    <col min="8962" max="8997" width="9" customWidth="1"/>
    <col min="9217" max="9217" width="40.3984375" customWidth="1"/>
    <col min="9218" max="9253" width="9" customWidth="1"/>
    <col min="9254" max="9472" width="6.3984375"/>
    <col min="9473" max="9473" width="40.3984375" customWidth="1"/>
    <col min="9474" max="9509" width="9" customWidth="1"/>
    <col min="9510" max="9728" width="6.3984375"/>
    <col min="9729" max="9729" width="40.3984375" customWidth="1"/>
    <col min="9730" max="9765" width="9" customWidth="1"/>
    <col min="9766" max="9984" width="6.3984375"/>
    <col min="9985" max="9985" width="40.3984375" customWidth="1"/>
    <col min="9986" max="10021" width="9" customWidth="1"/>
    <col min="10241" max="10241" width="40.3984375" customWidth="1"/>
    <col min="10242" max="10277" width="9" customWidth="1"/>
    <col min="10278" max="10496" width="6.3984375"/>
    <col min="10497" max="10497" width="40.3984375" customWidth="1"/>
    <col min="10498" max="10533" width="9" customWidth="1"/>
    <col min="10534" max="10752" width="6.3984375"/>
    <col min="10753" max="10753" width="40.3984375" customWidth="1"/>
    <col min="10754" max="10789" width="9" customWidth="1"/>
    <col min="10790" max="11008" width="6.3984375"/>
    <col min="11009" max="11009" width="40.3984375" customWidth="1"/>
    <col min="11010" max="11045" width="9" customWidth="1"/>
    <col min="11265" max="11265" width="40.3984375" customWidth="1"/>
    <col min="11266" max="11301" width="9" customWidth="1"/>
    <col min="11302" max="11520" width="6.3984375"/>
    <col min="11521" max="11521" width="40.3984375" customWidth="1"/>
    <col min="11522" max="11557" width="9" customWidth="1"/>
    <col min="11558" max="11776" width="6.3984375"/>
    <col min="11777" max="11777" width="40.3984375" customWidth="1"/>
    <col min="11778" max="11813" width="9" customWidth="1"/>
    <col min="11814" max="12032" width="6.3984375"/>
    <col min="12033" max="12033" width="40.3984375" customWidth="1"/>
    <col min="12034" max="12069" width="9" customWidth="1"/>
    <col min="12289" max="12289" width="40.3984375" customWidth="1"/>
    <col min="12290" max="12325" width="9" customWidth="1"/>
    <col min="12326" max="12544" width="6.3984375"/>
    <col min="12545" max="12545" width="40.3984375" customWidth="1"/>
    <col min="12546" max="12581" width="9" customWidth="1"/>
    <col min="12582" max="12800" width="6.3984375"/>
    <col min="12801" max="12801" width="40.3984375" customWidth="1"/>
    <col min="12802" max="12837" width="9" customWidth="1"/>
    <col min="12838" max="13056" width="6.3984375"/>
    <col min="13057" max="13057" width="40.3984375" customWidth="1"/>
    <col min="13058" max="13093" width="9" customWidth="1"/>
    <col min="13313" max="13313" width="40.3984375" customWidth="1"/>
    <col min="13314" max="13349" width="9" customWidth="1"/>
    <col min="13350" max="13568" width="6.3984375"/>
    <col min="13569" max="13569" width="40.3984375" customWidth="1"/>
    <col min="13570" max="13605" width="9" customWidth="1"/>
    <col min="13606" max="13824" width="6.3984375"/>
    <col min="13825" max="13825" width="40.3984375" customWidth="1"/>
    <col min="13826" max="13861" width="9" customWidth="1"/>
    <col min="13862" max="14080" width="6.3984375"/>
    <col min="14081" max="14081" width="40.3984375" customWidth="1"/>
    <col min="14082" max="14117" width="9" customWidth="1"/>
    <col min="14337" max="14337" width="40.3984375" customWidth="1"/>
    <col min="14338" max="14373" width="9" customWidth="1"/>
    <col min="14374" max="14592" width="6.3984375"/>
    <col min="14593" max="14593" width="40.3984375" customWidth="1"/>
    <col min="14594" max="14629" width="9" customWidth="1"/>
    <col min="14630" max="14848" width="6.3984375"/>
    <col min="14849" max="14849" width="40.3984375" customWidth="1"/>
    <col min="14850" max="14885" width="9" customWidth="1"/>
    <col min="14886" max="15104" width="6.3984375"/>
    <col min="15105" max="15105" width="40.3984375" customWidth="1"/>
    <col min="15106" max="15141" width="9" customWidth="1"/>
    <col min="15361" max="15361" width="40.3984375" customWidth="1"/>
    <col min="15362" max="15397" width="9" customWidth="1"/>
    <col min="15398" max="15616" width="6.3984375"/>
    <col min="15617" max="15617" width="40.3984375" customWidth="1"/>
    <col min="15618" max="15653" width="9" customWidth="1"/>
    <col min="15654" max="15872" width="6.3984375"/>
    <col min="15873" max="15873" width="40.3984375" customWidth="1"/>
    <col min="15874" max="15909" width="9" customWidth="1"/>
    <col min="15910" max="16128" width="6.3984375"/>
    <col min="16129" max="16129" width="40.3984375" customWidth="1"/>
    <col min="16130" max="16165" width="9" customWidth="1"/>
  </cols>
  <sheetData>
    <row r="1" spans="1:41" s="23" customFormat="1" ht="78.75" x14ac:dyDescent="0.35">
      <c r="A1" s="22" t="s">
        <v>41</v>
      </c>
      <c r="B1" s="9" t="s">
        <v>0</v>
      </c>
      <c r="C1" s="9" t="s">
        <v>1</v>
      </c>
      <c r="D1" s="10" t="s">
        <v>2</v>
      </c>
      <c r="E1" s="9" t="s">
        <v>3</v>
      </c>
      <c r="F1" s="9" t="s">
        <v>4</v>
      </c>
      <c r="G1" s="10" t="s">
        <v>5</v>
      </c>
      <c r="H1" s="9" t="s">
        <v>6</v>
      </c>
      <c r="I1" s="9" t="s">
        <v>7</v>
      </c>
      <c r="J1" s="10" t="s">
        <v>8</v>
      </c>
      <c r="K1" s="9" t="s">
        <v>9</v>
      </c>
      <c r="L1" s="9" t="s">
        <v>34</v>
      </c>
      <c r="M1" s="10" t="s">
        <v>10</v>
      </c>
      <c r="N1" s="11" t="s">
        <v>11</v>
      </c>
      <c r="O1" s="12" t="s">
        <v>35</v>
      </c>
      <c r="P1" s="13" t="s">
        <v>12</v>
      </c>
      <c r="Q1" s="9" t="s">
        <v>13</v>
      </c>
      <c r="R1" s="9" t="s">
        <v>36</v>
      </c>
      <c r="S1" s="10" t="s">
        <v>14</v>
      </c>
      <c r="T1" s="9" t="s">
        <v>15</v>
      </c>
      <c r="U1" s="9" t="s">
        <v>16</v>
      </c>
      <c r="V1" s="10" t="s">
        <v>17</v>
      </c>
      <c r="W1" s="9" t="s">
        <v>18</v>
      </c>
      <c r="X1" s="9" t="s">
        <v>19</v>
      </c>
      <c r="Y1" s="10" t="s">
        <v>20</v>
      </c>
      <c r="Z1" s="9" t="s">
        <v>21</v>
      </c>
      <c r="AA1" s="9" t="s">
        <v>22</v>
      </c>
      <c r="AB1" s="10" t="s">
        <v>23</v>
      </c>
      <c r="AC1" s="9" t="s">
        <v>24</v>
      </c>
      <c r="AD1" s="9" t="s">
        <v>25</v>
      </c>
      <c r="AE1" s="10" t="s">
        <v>26</v>
      </c>
      <c r="AF1" s="9" t="s">
        <v>27</v>
      </c>
      <c r="AG1" s="9" t="s">
        <v>28</v>
      </c>
      <c r="AH1" s="10" t="s">
        <v>29</v>
      </c>
      <c r="AI1" s="9" t="s">
        <v>30</v>
      </c>
      <c r="AJ1" s="9" t="s">
        <v>37</v>
      </c>
      <c r="AK1" s="10" t="s">
        <v>31</v>
      </c>
      <c r="AL1" s="46" t="s">
        <v>66</v>
      </c>
      <c r="AM1" s="13" t="s">
        <v>78</v>
      </c>
      <c r="AN1" s="13" t="s">
        <v>76</v>
      </c>
      <c r="AO1" s="13" t="s">
        <v>77</v>
      </c>
    </row>
    <row r="2" spans="1:41" s="14" customFormat="1" ht="12.75" customHeight="1" x14ac:dyDescent="0.35">
      <c r="A2" s="15" t="s">
        <v>32</v>
      </c>
      <c r="B2" s="70">
        <v>32208.565998149927</v>
      </c>
      <c r="C2" s="70">
        <v>53797.456007609988</v>
      </c>
      <c r="D2" s="71">
        <v>59.870054066485643</v>
      </c>
      <c r="E2" s="70">
        <v>9183.1022257483382</v>
      </c>
      <c r="F2" s="70">
        <v>144778.86084299732</v>
      </c>
      <c r="G2" s="71">
        <v>6.34284741037352</v>
      </c>
      <c r="H2" s="70">
        <v>3013.1190314890282</v>
      </c>
      <c r="I2" s="70">
        <v>57066.887550277104</v>
      </c>
      <c r="J2" s="71">
        <v>5.2799778660337982</v>
      </c>
      <c r="K2" s="70">
        <v>8691.7410864348512</v>
      </c>
      <c r="L2" s="70">
        <v>144778.86084299732</v>
      </c>
      <c r="M2" s="17"/>
      <c r="N2" s="16"/>
      <c r="O2" s="16"/>
      <c r="P2" s="17"/>
      <c r="Q2" s="16"/>
      <c r="R2" s="16"/>
      <c r="S2" s="17"/>
      <c r="T2" s="16"/>
      <c r="U2" s="16"/>
      <c r="V2" s="17"/>
      <c r="W2" s="16"/>
      <c r="X2" s="70">
        <v>64129</v>
      </c>
      <c r="Y2" s="71">
        <v>5.2574906801603154</v>
      </c>
      <c r="Z2" s="70">
        <v>6467.1262875425164</v>
      </c>
      <c r="AA2" s="70">
        <v>51017.81489744188</v>
      </c>
      <c r="AB2" s="71">
        <v>12.676211830206762</v>
      </c>
      <c r="AC2" s="70">
        <v>11415.731052875379</v>
      </c>
      <c r="AD2" s="70">
        <v>195821.67384986146</v>
      </c>
      <c r="AE2" s="71">
        <v>5.8296565586646656</v>
      </c>
      <c r="AF2" s="70">
        <v>53050.468348894363</v>
      </c>
      <c r="AG2" s="70">
        <v>201873.78395412106</v>
      </c>
      <c r="AH2" s="71">
        <v>26.279028068820914</v>
      </c>
      <c r="AI2" s="70">
        <v>5834.6243944055823</v>
      </c>
      <c r="AJ2" s="70">
        <v>53797.456007609988</v>
      </c>
      <c r="AK2" s="71">
        <v>10.845539598713065</v>
      </c>
      <c r="AL2" s="1">
        <f>MLHDNSW[[#This Row],[Persons aged 65 years and over]]+MLHDNSW[[#This Row],[Persons 0 to 64 years]]</f>
        <v>249619.12985747145</v>
      </c>
      <c r="AM2" s="2">
        <f>MLHDNSW[[#This Row],[Health Care Card holders]]/MLHDNSW[[#This Row],[Total population]]*100</f>
        <v>4.5732596934351868</v>
      </c>
      <c r="AN2" s="2">
        <f>MLHDNSW[[#This Row],[Pensioner Concession Card holders]]/MLHDNSW[[#This Row],[Total population]]*100</f>
        <v>21.25256520971984</v>
      </c>
      <c r="AO2" s="2">
        <f>MLHDNSW[[#This Row],[Seniors Health Card holders]]/MLHDNSW[[#This Row],[Total population]]*100</f>
        <v>2.3374107576358671</v>
      </c>
    </row>
    <row r="3" spans="1:41" s="21" customFormat="1" ht="12.75" customHeight="1" x14ac:dyDescent="0.2">
      <c r="A3" s="18" t="s">
        <v>33</v>
      </c>
      <c r="B3" s="73">
        <v>800840</v>
      </c>
      <c r="C3" s="73">
        <v>1425221</v>
      </c>
      <c r="D3" s="74">
        <v>56.190583776130154</v>
      </c>
      <c r="E3" s="73">
        <v>239565</v>
      </c>
      <c r="F3" s="73">
        <v>5145426.7819421878</v>
      </c>
      <c r="G3" s="74">
        <v>4.6558820123677673</v>
      </c>
      <c r="H3" s="73">
        <v>65320</v>
      </c>
      <c r="I3" s="73">
        <v>2136375</v>
      </c>
      <c r="J3" s="74">
        <v>3.0575156515124919</v>
      </c>
      <c r="K3" s="73">
        <v>253395</v>
      </c>
      <c r="L3" s="73">
        <v>5145426.7819421943</v>
      </c>
      <c r="M3" s="20"/>
      <c r="N3" s="19"/>
      <c r="O3" s="19"/>
      <c r="P3" s="20"/>
      <c r="Q3" s="19"/>
      <c r="R3" s="19"/>
      <c r="S3" s="20"/>
      <c r="T3" s="19"/>
      <c r="U3" s="19"/>
      <c r="V3" s="20"/>
      <c r="W3" s="19"/>
      <c r="X3" s="73">
        <v>2135964</v>
      </c>
      <c r="Y3" s="74">
        <v>4.2119155566292319</v>
      </c>
      <c r="Z3" s="73">
        <v>168240</v>
      </c>
      <c r="AA3" s="73">
        <v>1593509.2180578101</v>
      </c>
      <c r="AB3" s="74">
        <v>10.557830359152431</v>
      </c>
      <c r="AC3" s="73">
        <v>454151</v>
      </c>
      <c r="AD3" s="73">
        <v>6800892</v>
      </c>
      <c r="AE3" s="74">
        <v>6.6778152042408561</v>
      </c>
      <c r="AF3" s="73">
        <v>1364595</v>
      </c>
      <c r="AG3" s="73">
        <v>6670926</v>
      </c>
      <c r="AH3" s="74">
        <v>20.455855753758922</v>
      </c>
      <c r="AI3" s="73">
        <v>170995</v>
      </c>
      <c r="AJ3" s="73">
        <v>1425221</v>
      </c>
      <c r="AK3" s="74">
        <v>11.997788413165397</v>
      </c>
      <c r="AL3" s="1">
        <f>MLHDNSW[[#This Row],[Persons aged 65 years and over]]+MLHDNSW[[#This Row],[Persons 0 to 64 years]]</f>
        <v>8226113</v>
      </c>
      <c r="AM3" s="2">
        <f>MLHDNSW[[#This Row],[Health Care Card holders]]/MLHDNSW[[#This Row],[Total population]]*100</f>
        <v>5.5208456290352439</v>
      </c>
      <c r="AN3" s="2">
        <f>MLHDNSW[[#This Row],[Pensioner Concession Card holders]]/MLHDNSW[[#This Row],[Total population]]*100</f>
        <v>16.588575916717897</v>
      </c>
      <c r="AO3" s="2">
        <f>MLHDNSW[[#This Row],[Seniors Health Card holders]]/MLHDNSW[[#This Row],[Total population]]*100</f>
        <v>2.078685279426626</v>
      </c>
    </row>
    <row r="4" spans="1:41" ht="12.75" customHeight="1" x14ac:dyDescent="0.35"/>
    <row r="5" spans="1:41" ht="12.75" customHeight="1" x14ac:dyDescent="0.35"/>
    <row r="6" spans="1:41" ht="87.75" customHeight="1" x14ac:dyDescent="0.35">
      <c r="A6" s="63" t="s">
        <v>40</v>
      </c>
      <c r="B6" s="64" t="s">
        <v>0</v>
      </c>
      <c r="C6" s="64" t="s">
        <v>1</v>
      </c>
      <c r="D6" s="65" t="s">
        <v>2</v>
      </c>
      <c r="E6" s="64" t="s">
        <v>3</v>
      </c>
      <c r="F6" s="64" t="s">
        <v>4</v>
      </c>
      <c r="G6" s="65" t="s">
        <v>5</v>
      </c>
      <c r="H6" s="64" t="s">
        <v>6</v>
      </c>
      <c r="I6" s="64" t="s">
        <v>7</v>
      </c>
      <c r="J6" s="65" t="s">
        <v>8</v>
      </c>
      <c r="K6" s="64" t="s">
        <v>9</v>
      </c>
      <c r="L6" s="64" t="s">
        <v>34</v>
      </c>
      <c r="M6" s="65" t="s">
        <v>10</v>
      </c>
      <c r="N6" s="66" t="s">
        <v>70</v>
      </c>
      <c r="O6" s="67" t="s">
        <v>71</v>
      </c>
      <c r="P6" s="68" t="s">
        <v>72</v>
      </c>
      <c r="Q6" s="64" t="s">
        <v>73</v>
      </c>
      <c r="R6" s="64" t="s">
        <v>74</v>
      </c>
      <c r="S6" s="65" t="s">
        <v>75</v>
      </c>
      <c r="T6" s="64" t="s">
        <v>18</v>
      </c>
      <c r="U6" s="64" t="s">
        <v>19</v>
      </c>
      <c r="V6" s="65" t="s">
        <v>20</v>
      </c>
      <c r="W6" s="64" t="s">
        <v>21</v>
      </c>
      <c r="X6" s="64" t="s">
        <v>22</v>
      </c>
      <c r="Y6" s="65" t="s">
        <v>23</v>
      </c>
      <c r="Z6" s="64" t="s">
        <v>24</v>
      </c>
      <c r="AA6" s="64" t="s">
        <v>25</v>
      </c>
      <c r="AB6" s="65" t="s">
        <v>26</v>
      </c>
      <c r="AC6" s="64" t="s">
        <v>27</v>
      </c>
      <c r="AD6" s="64" t="s">
        <v>28</v>
      </c>
      <c r="AE6" s="65" t="s">
        <v>29</v>
      </c>
      <c r="AF6" s="64" t="s">
        <v>30</v>
      </c>
      <c r="AG6" s="64" t="s">
        <v>37</v>
      </c>
      <c r="AH6" s="65" t="s">
        <v>31</v>
      </c>
    </row>
    <row r="7" spans="1:41" ht="12.75" customHeight="1" x14ac:dyDescent="0.35">
      <c r="A7" s="69" t="s">
        <v>32</v>
      </c>
      <c r="B7" s="70">
        <v>32208.565998149927</v>
      </c>
      <c r="C7" s="70">
        <v>53797.456007609988</v>
      </c>
      <c r="D7" s="71">
        <v>59.870054066485643</v>
      </c>
      <c r="E7" s="70">
        <v>9183.1022257483382</v>
      </c>
      <c r="F7" s="70">
        <v>144778.86084299732</v>
      </c>
      <c r="G7" s="71">
        <v>6.34284741037352</v>
      </c>
      <c r="H7" s="70">
        <v>3013.1190314890282</v>
      </c>
      <c r="I7" s="70">
        <v>57066.887550277104</v>
      </c>
      <c r="J7" s="71">
        <v>5.2799778660337982</v>
      </c>
      <c r="K7" s="70">
        <v>8691.7410864348512</v>
      </c>
      <c r="L7" s="70">
        <v>144778.86084299732</v>
      </c>
      <c r="M7" s="71">
        <v>6.0034600602780293</v>
      </c>
      <c r="N7" s="70">
        <v>7945.7252688370563</v>
      </c>
      <c r="O7" s="70">
        <v>126809.54205964402</v>
      </c>
      <c r="P7" s="71">
        <v>6.2658733245009577</v>
      </c>
      <c r="Q7" s="70">
        <v>746.01581759779492</v>
      </c>
      <c r="R7" s="70">
        <v>17969.318783353294</v>
      </c>
      <c r="S7" s="71">
        <v>4.1516087871338838</v>
      </c>
      <c r="T7" s="70">
        <v>3371.5761982800086</v>
      </c>
      <c r="U7" s="70">
        <v>64129</v>
      </c>
      <c r="V7" s="71">
        <v>5.2574906801603154</v>
      </c>
      <c r="W7" s="70">
        <v>6467.1262875425164</v>
      </c>
      <c r="X7" s="70">
        <v>51017.81489744188</v>
      </c>
      <c r="Y7" s="71">
        <v>12.676211830206762</v>
      </c>
      <c r="Z7" s="70">
        <v>11415.731052875379</v>
      </c>
      <c r="AA7" s="70">
        <v>195821.67384986146</v>
      </c>
      <c r="AB7" s="71">
        <v>5.8296565586646656</v>
      </c>
      <c r="AC7" s="70">
        <v>53050.468348894363</v>
      </c>
      <c r="AD7" s="70">
        <v>201873.78395412106</v>
      </c>
      <c r="AE7" s="71">
        <v>26.279028068820914</v>
      </c>
      <c r="AF7" s="70">
        <v>5834.6243944055823</v>
      </c>
      <c r="AG7" s="70">
        <v>53797.456007609988</v>
      </c>
      <c r="AH7" s="71">
        <v>10.845539598713065</v>
      </c>
    </row>
    <row r="8" spans="1:41" ht="12.75" customHeight="1" x14ac:dyDescent="0.35">
      <c r="A8" s="72" t="s">
        <v>33</v>
      </c>
      <c r="B8" s="73">
        <v>800840</v>
      </c>
      <c r="C8" s="73">
        <v>1425221</v>
      </c>
      <c r="D8" s="74">
        <v>56.190583776130154</v>
      </c>
      <c r="E8" s="73">
        <v>239565</v>
      </c>
      <c r="F8" s="73">
        <v>5145426.7819421878</v>
      </c>
      <c r="G8" s="74">
        <v>4.6558820123677673</v>
      </c>
      <c r="H8" s="73">
        <v>65320</v>
      </c>
      <c r="I8" s="73">
        <v>2136375</v>
      </c>
      <c r="J8" s="74">
        <v>3.0575156515124919</v>
      </c>
      <c r="K8" s="73">
        <v>253395</v>
      </c>
      <c r="L8" s="73">
        <v>5145426.7819421943</v>
      </c>
      <c r="M8" s="74">
        <v>4.9246643813742779</v>
      </c>
      <c r="N8" s="73">
        <v>233665</v>
      </c>
      <c r="O8" s="73">
        <v>4566728.9685001997</v>
      </c>
      <c r="P8" s="74">
        <v>5.1166820192690352</v>
      </c>
      <c r="Q8" s="73">
        <v>19730</v>
      </c>
      <c r="R8" s="73">
        <v>578687.81344198936</v>
      </c>
      <c r="S8" s="74">
        <v>3.4094376176072414</v>
      </c>
      <c r="T8" s="73">
        <v>89965</v>
      </c>
      <c r="U8" s="73">
        <v>2135964</v>
      </c>
      <c r="V8" s="74">
        <v>4.2119155566292319</v>
      </c>
      <c r="W8" s="73">
        <v>168240</v>
      </c>
      <c r="X8" s="73">
        <v>1593509.2180578101</v>
      </c>
      <c r="Y8" s="74">
        <v>10.557830359152431</v>
      </c>
      <c r="Z8" s="73">
        <v>454151</v>
      </c>
      <c r="AA8" s="73">
        <v>6800892</v>
      </c>
      <c r="AB8" s="74">
        <v>6.6778152042408561</v>
      </c>
      <c r="AC8" s="73">
        <v>1364595</v>
      </c>
      <c r="AD8" s="73">
        <v>6670926</v>
      </c>
      <c r="AE8" s="74">
        <v>20.455855753758922</v>
      </c>
      <c r="AF8" s="73">
        <v>170995</v>
      </c>
      <c r="AG8" s="73">
        <v>1425221</v>
      </c>
      <c r="AH8" s="74">
        <v>11.997788413165397</v>
      </c>
    </row>
    <row r="9" spans="1:41" ht="12.75" customHeight="1" x14ac:dyDescent="0.35"/>
    <row r="10" spans="1:41" ht="12.75" customHeight="1" x14ac:dyDescent="0.35"/>
    <row r="11" spans="1:41" ht="12.75" customHeight="1" x14ac:dyDescent="0.35"/>
    <row r="12" spans="1:41" ht="12.75" customHeight="1" x14ac:dyDescent="0.35"/>
    <row r="13" spans="1:41" ht="12.75" customHeight="1" x14ac:dyDescent="0.35"/>
    <row r="14" spans="1:41" ht="12.75" customHeight="1" x14ac:dyDescent="0.35"/>
    <row r="15" spans="1:41" ht="12.75" customHeight="1" x14ac:dyDescent="0.35"/>
    <row r="16" spans="1:41" ht="12.75" customHeight="1" x14ac:dyDescent="0.35"/>
    <row r="17" ht="12.75" customHeight="1" x14ac:dyDescent="0.35"/>
    <row r="18" ht="12.75" customHeight="1" x14ac:dyDescent="0.35"/>
    <row r="19" ht="12.75" customHeight="1" x14ac:dyDescent="0.35"/>
    <row r="20" ht="12.75" customHeight="1" x14ac:dyDescent="0.35"/>
    <row r="21" ht="12.75" customHeight="1" x14ac:dyDescent="0.35"/>
    <row r="22" ht="12.75" customHeight="1" x14ac:dyDescent="0.35"/>
    <row r="23" ht="12.75" customHeight="1" x14ac:dyDescent="0.35"/>
    <row r="24" ht="12.75" customHeight="1" x14ac:dyDescent="0.35"/>
    <row r="25" ht="12.75" customHeight="1" x14ac:dyDescent="0.35"/>
    <row r="26" ht="12.75" customHeight="1" x14ac:dyDescent="0.35"/>
    <row r="27" ht="12.75" customHeight="1" x14ac:dyDescent="0.35"/>
    <row r="28" ht="12.75" customHeight="1" x14ac:dyDescent="0.35"/>
    <row r="29" ht="12.75" customHeight="1" x14ac:dyDescent="0.35"/>
    <row r="30" ht="12.75" customHeight="1" x14ac:dyDescent="0.35"/>
    <row r="31" ht="12.75" customHeight="1" x14ac:dyDescent="0.35"/>
    <row r="32" ht="12.75" customHeight="1" x14ac:dyDescent="0.35"/>
    <row r="33" ht="12.75" customHeight="1" x14ac:dyDescent="0.35"/>
    <row r="34" ht="12.75" customHeight="1" x14ac:dyDescent="0.35"/>
    <row r="35" ht="12.75" customHeight="1" x14ac:dyDescent="0.35"/>
    <row r="36" ht="12.75" customHeight="1" x14ac:dyDescent="0.35"/>
    <row r="37" ht="12.75" customHeight="1" x14ac:dyDescent="0.35"/>
    <row r="38" ht="12.75" customHeight="1" x14ac:dyDescent="0.35"/>
    <row r="39" ht="12.75" customHeight="1" x14ac:dyDescent="0.35"/>
    <row r="40" ht="12.75" customHeight="1" x14ac:dyDescent="0.35"/>
    <row r="41" ht="12.75" customHeight="1" x14ac:dyDescent="0.35"/>
    <row r="42" ht="12.75" customHeight="1" x14ac:dyDescent="0.35"/>
    <row r="43" ht="12.75" customHeight="1" x14ac:dyDescent="0.35"/>
    <row r="44" ht="12.75" customHeight="1" x14ac:dyDescent="0.35"/>
    <row r="45" ht="12.75" customHeight="1" x14ac:dyDescent="0.35"/>
    <row r="46" ht="12.75" customHeight="1" x14ac:dyDescent="0.35"/>
    <row r="47" ht="12.75" customHeight="1" x14ac:dyDescent="0.35"/>
    <row r="48" ht="12.75" customHeight="1" x14ac:dyDescent="0.35"/>
    <row r="49" ht="12.75" customHeight="1" x14ac:dyDescent="0.35"/>
    <row r="50" ht="12.75" customHeight="1" x14ac:dyDescent="0.35"/>
    <row r="51" ht="12.75" customHeight="1" x14ac:dyDescent="0.35"/>
    <row r="52" ht="12.75" customHeight="1" x14ac:dyDescent="0.35"/>
    <row r="53" ht="12.75" customHeight="1" x14ac:dyDescent="0.35"/>
    <row r="54" ht="12.75" customHeight="1" x14ac:dyDescent="0.35"/>
    <row r="55" ht="12.75" customHeight="1" x14ac:dyDescent="0.35"/>
    <row r="56" ht="12.75" customHeight="1" x14ac:dyDescent="0.35"/>
    <row r="57" ht="12.75" customHeight="1" x14ac:dyDescent="0.35"/>
    <row r="58" ht="12.75" customHeight="1" x14ac:dyDescent="0.35"/>
    <row r="59" ht="12.75" customHeight="1" x14ac:dyDescent="0.35"/>
    <row r="60" ht="12.75" customHeight="1" x14ac:dyDescent="0.35"/>
    <row r="61" ht="12.75" customHeight="1" x14ac:dyDescent="0.35"/>
    <row r="62" ht="12.75" customHeight="1" x14ac:dyDescent="0.35"/>
    <row r="63" ht="12.75" customHeight="1" x14ac:dyDescent="0.35"/>
    <row r="64" ht="12.75" customHeight="1" x14ac:dyDescent="0.35"/>
    <row r="65" ht="12.75" customHeight="1" x14ac:dyDescent="0.35"/>
    <row r="66" ht="12.75" customHeight="1" x14ac:dyDescent="0.35"/>
    <row r="67" ht="12.75" customHeight="1" x14ac:dyDescent="0.35"/>
    <row r="68" ht="12.75" customHeight="1" x14ac:dyDescent="0.35"/>
    <row r="69" ht="12.75" customHeight="1" x14ac:dyDescent="0.35"/>
    <row r="70" ht="12.75" customHeight="1" x14ac:dyDescent="0.35"/>
    <row r="71" ht="12.75" customHeight="1" x14ac:dyDescent="0.35"/>
    <row r="72" ht="12.75" customHeight="1" x14ac:dyDescent="0.35"/>
    <row r="73" ht="12.75" customHeight="1" x14ac:dyDescent="0.35"/>
    <row r="74" ht="12.75" customHeight="1" x14ac:dyDescent="0.35"/>
    <row r="75" ht="12.75" customHeight="1" x14ac:dyDescent="0.35"/>
    <row r="76" ht="12.75" customHeight="1" x14ac:dyDescent="0.35"/>
    <row r="77" ht="12.75" customHeight="1" x14ac:dyDescent="0.35"/>
    <row r="78" ht="12.75" customHeight="1" x14ac:dyDescent="0.35"/>
    <row r="79" ht="12.75" customHeight="1" x14ac:dyDescent="0.35"/>
    <row r="80" ht="12.75" customHeight="1" x14ac:dyDescent="0.35"/>
    <row r="81" ht="12.75" customHeight="1" x14ac:dyDescent="0.35"/>
    <row r="82" ht="12.75" customHeight="1" x14ac:dyDescent="0.35"/>
    <row r="83" ht="12.75" customHeight="1" x14ac:dyDescent="0.35"/>
    <row r="84" ht="12.75" customHeight="1" x14ac:dyDescent="0.35"/>
    <row r="85" ht="12.75" customHeight="1" x14ac:dyDescent="0.35"/>
    <row r="86" ht="12.75" customHeight="1" x14ac:dyDescent="0.35"/>
    <row r="87" ht="12.75" customHeight="1" x14ac:dyDescent="0.35"/>
    <row r="88" ht="12.75" customHeight="1" x14ac:dyDescent="0.35"/>
    <row r="89" ht="12.75" customHeight="1" x14ac:dyDescent="0.35"/>
    <row r="90" ht="12.75" customHeight="1" x14ac:dyDescent="0.35"/>
    <row r="91" ht="12.75" customHeight="1" x14ac:dyDescent="0.35"/>
    <row r="92" ht="12.75" customHeight="1" x14ac:dyDescent="0.35"/>
    <row r="93" ht="12.75" customHeight="1" x14ac:dyDescent="0.35"/>
    <row r="94" ht="12.75" customHeight="1" x14ac:dyDescent="0.35"/>
    <row r="95" ht="12.75" customHeight="1" x14ac:dyDescent="0.35"/>
    <row r="96" ht="12.75" customHeight="1" x14ac:dyDescent="0.35"/>
    <row r="97" ht="12.75" customHeight="1" x14ac:dyDescent="0.35"/>
    <row r="98" ht="12.75" customHeight="1" x14ac:dyDescent="0.35"/>
    <row r="99" ht="12.75" customHeight="1" x14ac:dyDescent="0.35"/>
    <row r="100" ht="12.75" customHeight="1" x14ac:dyDescent="0.35"/>
    <row r="101" ht="12.75" customHeight="1" x14ac:dyDescent="0.35"/>
    <row r="102" ht="12.75" customHeight="1" x14ac:dyDescent="0.35"/>
    <row r="103" ht="12.75" customHeight="1" x14ac:dyDescent="0.35"/>
    <row r="104" ht="12.75" customHeight="1" x14ac:dyDescent="0.35"/>
    <row r="105" ht="12.75" customHeight="1" x14ac:dyDescent="0.35"/>
    <row r="106" ht="12.75" customHeight="1" x14ac:dyDescent="0.35"/>
    <row r="107" ht="12.75" customHeight="1" x14ac:dyDescent="0.35"/>
    <row r="108" ht="12.75" customHeight="1" x14ac:dyDescent="0.35"/>
    <row r="109" ht="12.75" customHeight="1" x14ac:dyDescent="0.35"/>
    <row r="110" ht="12.75" customHeight="1" x14ac:dyDescent="0.35"/>
    <row r="111" ht="12.75" customHeight="1" x14ac:dyDescent="0.35"/>
    <row r="112" ht="12.75" customHeight="1" x14ac:dyDescent="0.35"/>
    <row r="113" ht="12.75" customHeight="1" x14ac:dyDescent="0.35"/>
    <row r="114" ht="12.75" customHeight="1" x14ac:dyDescent="0.35"/>
    <row r="115" ht="12.75" customHeight="1" x14ac:dyDescent="0.35"/>
    <row r="116" ht="12.75" customHeight="1" x14ac:dyDescent="0.35"/>
    <row r="117" ht="12.75" customHeight="1" x14ac:dyDescent="0.35"/>
    <row r="118" ht="12.75" customHeight="1" x14ac:dyDescent="0.35"/>
    <row r="119" ht="12.75" customHeight="1" x14ac:dyDescent="0.35"/>
    <row r="120" ht="12.75" customHeight="1" x14ac:dyDescent="0.35"/>
    <row r="121" ht="12.75" customHeight="1" x14ac:dyDescent="0.35"/>
    <row r="122" ht="12.75" customHeight="1" x14ac:dyDescent="0.35"/>
    <row r="123" ht="12.75" customHeight="1" x14ac:dyDescent="0.35"/>
    <row r="124" ht="12.75" customHeight="1" x14ac:dyDescent="0.35"/>
    <row r="125" ht="12.75" customHeight="1" x14ac:dyDescent="0.35"/>
    <row r="126" ht="12.75" customHeight="1" x14ac:dyDescent="0.35"/>
    <row r="127" ht="12.75" customHeight="1" x14ac:dyDescent="0.35"/>
    <row r="128" ht="12.75" customHeight="1" x14ac:dyDescent="0.35"/>
    <row r="129" ht="12.75" customHeight="1" x14ac:dyDescent="0.35"/>
    <row r="130" ht="12.75" customHeight="1" x14ac:dyDescent="0.35"/>
    <row r="131" ht="12.75" customHeight="1" x14ac:dyDescent="0.35"/>
    <row r="132" ht="12.75" customHeight="1" x14ac:dyDescent="0.35"/>
    <row r="133" ht="12.75" customHeight="1" x14ac:dyDescent="0.35"/>
    <row r="134" ht="12.75" customHeight="1" x14ac:dyDescent="0.35"/>
    <row r="135" ht="12.75" customHeight="1" x14ac:dyDescent="0.35"/>
    <row r="136" ht="12.75" customHeight="1" x14ac:dyDescent="0.35"/>
    <row r="137" ht="12.75" customHeight="1" x14ac:dyDescent="0.35"/>
    <row r="138" ht="12.75" customHeight="1" x14ac:dyDescent="0.35"/>
    <row r="139" ht="12.75" customHeight="1" x14ac:dyDescent="0.35"/>
    <row r="140" ht="12.75" customHeight="1" x14ac:dyDescent="0.35"/>
    <row r="141" ht="12.75" customHeight="1" x14ac:dyDescent="0.35"/>
    <row r="142" ht="12.75" customHeight="1" x14ac:dyDescent="0.35"/>
    <row r="143" ht="12.75" customHeight="1" x14ac:dyDescent="0.35"/>
    <row r="144" ht="12.75" customHeight="1" x14ac:dyDescent="0.35"/>
    <row r="145" ht="12.75" customHeight="1" x14ac:dyDescent="0.35"/>
    <row r="146" ht="12.75" customHeight="1" x14ac:dyDescent="0.35"/>
    <row r="147" ht="12.75" customHeight="1" x14ac:dyDescent="0.35"/>
    <row r="148" ht="12.75" customHeight="1" x14ac:dyDescent="0.35"/>
    <row r="149" ht="12.75" customHeight="1" x14ac:dyDescent="0.35"/>
    <row r="150" ht="12.75" customHeight="1" x14ac:dyDescent="0.35"/>
    <row r="151" ht="12.75" customHeight="1" x14ac:dyDescent="0.35"/>
    <row r="152" ht="12.75" customHeight="1" x14ac:dyDescent="0.35"/>
    <row r="153" ht="12.75" customHeight="1" x14ac:dyDescent="0.35"/>
    <row r="154" ht="12.75" customHeight="1" x14ac:dyDescent="0.35"/>
    <row r="155" ht="12.75" customHeight="1" x14ac:dyDescent="0.35"/>
    <row r="156" ht="12.75" customHeight="1" x14ac:dyDescent="0.35"/>
    <row r="157" ht="12.75" customHeight="1" x14ac:dyDescent="0.35"/>
    <row r="158" ht="12.75" customHeight="1" x14ac:dyDescent="0.35"/>
    <row r="159" ht="12.75" customHeight="1" x14ac:dyDescent="0.35"/>
    <row r="160" ht="12.75" customHeight="1" x14ac:dyDescent="0.35"/>
    <row r="161" ht="12.75" customHeight="1" x14ac:dyDescent="0.35"/>
    <row r="162" ht="12.75" customHeight="1" x14ac:dyDescent="0.35"/>
    <row r="163" ht="12.75" customHeight="1" x14ac:dyDescent="0.35"/>
    <row r="164" ht="12.75" customHeight="1" x14ac:dyDescent="0.35"/>
    <row r="165" ht="12.75" customHeight="1" x14ac:dyDescent="0.35"/>
    <row r="166" ht="12.75" customHeight="1" x14ac:dyDescent="0.35"/>
    <row r="167" ht="12.75" customHeight="1" x14ac:dyDescent="0.35"/>
    <row r="168" ht="12.75" customHeight="1" x14ac:dyDescent="0.35"/>
    <row r="169" ht="12.75" customHeight="1" x14ac:dyDescent="0.35"/>
    <row r="170" ht="12.75" customHeight="1" x14ac:dyDescent="0.35"/>
    <row r="171" ht="12.75" customHeight="1" x14ac:dyDescent="0.35"/>
    <row r="172" ht="12.75" customHeight="1" x14ac:dyDescent="0.35"/>
    <row r="173" ht="12.75" customHeight="1" x14ac:dyDescent="0.35"/>
    <row r="174" ht="12.75" customHeight="1" x14ac:dyDescent="0.35"/>
    <row r="175" ht="12.75" customHeight="1" x14ac:dyDescent="0.35"/>
    <row r="176" ht="12.75" customHeight="1" x14ac:dyDescent="0.35"/>
    <row r="177" ht="12.75" customHeight="1" x14ac:dyDescent="0.35"/>
    <row r="178" ht="12.75" customHeight="1" x14ac:dyDescent="0.35"/>
    <row r="179" ht="12.75" customHeight="1" x14ac:dyDescent="0.35"/>
    <row r="180" ht="12.75" customHeight="1" x14ac:dyDescent="0.35"/>
    <row r="181" ht="12.75" customHeight="1" x14ac:dyDescent="0.35"/>
    <row r="182" ht="12.75" customHeight="1" x14ac:dyDescent="0.35"/>
    <row r="183" ht="12.75" customHeight="1" x14ac:dyDescent="0.35"/>
    <row r="184" ht="12.75" customHeight="1" x14ac:dyDescent="0.35"/>
    <row r="185" ht="12.75" customHeight="1" x14ac:dyDescent="0.35"/>
    <row r="186" ht="12.75" customHeight="1" x14ac:dyDescent="0.35"/>
    <row r="187" ht="12.75" customHeight="1" x14ac:dyDescent="0.35"/>
    <row r="188" ht="12.75" customHeight="1" x14ac:dyDescent="0.35"/>
    <row r="189" ht="12.75" customHeight="1" x14ac:dyDescent="0.35"/>
    <row r="190" ht="12.75" customHeight="1" x14ac:dyDescent="0.35"/>
    <row r="191" ht="12.75" customHeight="1" x14ac:dyDescent="0.35"/>
    <row r="192" ht="12.75" customHeight="1" x14ac:dyDescent="0.35"/>
    <row r="193" ht="12.75" customHeight="1" x14ac:dyDescent="0.35"/>
    <row r="194" ht="12.75" customHeight="1" x14ac:dyDescent="0.35"/>
    <row r="195" ht="12.75" customHeight="1" x14ac:dyDescent="0.35"/>
    <row r="196" ht="12.75" customHeight="1" x14ac:dyDescent="0.35"/>
    <row r="197" ht="12.75" customHeight="1" x14ac:dyDescent="0.35"/>
    <row r="198" ht="12.75" customHeight="1" x14ac:dyDescent="0.35"/>
    <row r="199" ht="12.75" customHeight="1" x14ac:dyDescent="0.35"/>
    <row r="200" ht="12.75" customHeight="1" x14ac:dyDescent="0.35"/>
    <row r="201" ht="12.75" customHeight="1" x14ac:dyDescent="0.35"/>
    <row r="202" ht="12.75" customHeight="1" x14ac:dyDescent="0.35"/>
    <row r="203" ht="12.75" customHeight="1" x14ac:dyDescent="0.35"/>
    <row r="204" ht="12.75" customHeight="1" x14ac:dyDescent="0.35"/>
    <row r="205" ht="12.75" customHeight="1" x14ac:dyDescent="0.35"/>
    <row r="206" ht="12.75" customHeight="1" x14ac:dyDescent="0.35"/>
    <row r="207" ht="12.75" customHeight="1" x14ac:dyDescent="0.35"/>
    <row r="208" ht="12.75" customHeight="1" x14ac:dyDescent="0.35"/>
    <row r="209" ht="12.75" customHeight="1" x14ac:dyDescent="0.35"/>
    <row r="210" ht="12.75" customHeight="1" x14ac:dyDescent="0.35"/>
    <row r="211" ht="12.75" customHeight="1" x14ac:dyDescent="0.35"/>
    <row r="212" ht="12.75" customHeight="1" x14ac:dyDescent="0.35"/>
    <row r="213" ht="12.75" customHeight="1" x14ac:dyDescent="0.35"/>
    <row r="214" ht="12.75" customHeight="1" x14ac:dyDescent="0.35"/>
    <row r="215" ht="12.75" customHeight="1" x14ac:dyDescent="0.35"/>
    <row r="216" ht="12.75" customHeight="1" x14ac:dyDescent="0.35"/>
    <row r="217" ht="12.75" customHeight="1" x14ac:dyDescent="0.35"/>
    <row r="218" ht="12.75" customHeight="1" x14ac:dyDescent="0.35"/>
    <row r="219" ht="12.75" customHeight="1" x14ac:dyDescent="0.35"/>
    <row r="220" ht="12.75" customHeight="1" x14ac:dyDescent="0.35"/>
    <row r="221" ht="12.75" customHeight="1" x14ac:dyDescent="0.35"/>
    <row r="222" ht="12.75" customHeight="1" x14ac:dyDescent="0.35"/>
    <row r="223" ht="12.75" customHeight="1" x14ac:dyDescent="0.35"/>
    <row r="224" ht="12.75" customHeight="1" x14ac:dyDescent="0.35"/>
    <row r="225" ht="12.75" customHeight="1" x14ac:dyDescent="0.35"/>
    <row r="226" ht="12.75" customHeight="1" x14ac:dyDescent="0.35"/>
    <row r="227" ht="12.75" customHeight="1" x14ac:dyDescent="0.35"/>
    <row r="228" ht="12.75" customHeight="1" x14ac:dyDescent="0.35"/>
    <row r="229" ht="12.75" customHeight="1" x14ac:dyDescent="0.35"/>
    <row r="230" ht="12.75" customHeight="1" x14ac:dyDescent="0.35"/>
    <row r="231" ht="12.75" customHeight="1" x14ac:dyDescent="0.35"/>
    <row r="232" ht="12.75" customHeight="1" x14ac:dyDescent="0.35"/>
    <row r="233" ht="12.75" customHeight="1" x14ac:dyDescent="0.35"/>
    <row r="234" ht="12.75" customHeight="1" x14ac:dyDescent="0.35"/>
    <row r="235" ht="12.75" customHeight="1" x14ac:dyDescent="0.35"/>
    <row r="236" ht="12.75" customHeight="1" x14ac:dyDescent="0.35"/>
    <row r="237" ht="12.75" customHeight="1" x14ac:dyDescent="0.35"/>
    <row r="238" ht="12.75" customHeight="1" x14ac:dyDescent="0.35"/>
    <row r="239" ht="12.75" customHeight="1" x14ac:dyDescent="0.35"/>
    <row r="240" ht="12.75" customHeight="1" x14ac:dyDescent="0.35"/>
    <row r="241" ht="12.75" customHeight="1" x14ac:dyDescent="0.35"/>
    <row r="242" ht="12.75" customHeight="1" x14ac:dyDescent="0.35"/>
    <row r="243" ht="12.75" customHeight="1" x14ac:dyDescent="0.35"/>
    <row r="244" ht="12.75" customHeight="1" x14ac:dyDescent="0.35"/>
    <row r="245" ht="12.75" customHeight="1" x14ac:dyDescent="0.35"/>
    <row r="246" ht="12.75" customHeight="1" x14ac:dyDescent="0.35"/>
    <row r="247" ht="12.75" customHeight="1" x14ac:dyDescent="0.35"/>
    <row r="248" ht="12.75" customHeight="1" x14ac:dyDescent="0.35"/>
    <row r="249" ht="12.75" customHeight="1" x14ac:dyDescent="0.35"/>
    <row r="250" ht="12.75" customHeight="1" x14ac:dyDescent="0.35"/>
    <row r="251" ht="12.75" customHeight="1" x14ac:dyDescent="0.35"/>
    <row r="252" ht="12.75" customHeight="1" x14ac:dyDescent="0.35"/>
    <row r="253" ht="12.75" customHeight="1" x14ac:dyDescent="0.35"/>
    <row r="254" ht="12.75" customHeight="1" x14ac:dyDescent="0.35"/>
    <row r="255" ht="12.75" customHeight="1" x14ac:dyDescent="0.35"/>
    <row r="256" ht="12.75" customHeight="1" x14ac:dyDescent="0.35"/>
    <row r="257" ht="12.75" customHeight="1" x14ac:dyDescent="0.35"/>
    <row r="258" ht="12.75" customHeight="1" x14ac:dyDescent="0.35"/>
    <row r="259" ht="12.75" customHeight="1" x14ac:dyDescent="0.35"/>
    <row r="260" ht="12.75" customHeight="1" x14ac:dyDescent="0.35"/>
    <row r="261" ht="12.75" customHeight="1" x14ac:dyDescent="0.35"/>
    <row r="262" ht="12.75" customHeight="1" x14ac:dyDescent="0.35"/>
    <row r="263" ht="12.75" customHeight="1" x14ac:dyDescent="0.35"/>
    <row r="264" ht="12.75" customHeight="1" x14ac:dyDescent="0.35"/>
    <row r="265" ht="12.75" customHeight="1" x14ac:dyDescent="0.35"/>
    <row r="266" ht="12.75" customHeight="1" x14ac:dyDescent="0.35"/>
    <row r="267" ht="12.75" customHeight="1" x14ac:dyDescent="0.35"/>
    <row r="268" ht="12.75" customHeight="1" x14ac:dyDescent="0.35"/>
    <row r="269" ht="12.75" customHeight="1" x14ac:dyDescent="0.35"/>
    <row r="270" ht="12.75" customHeight="1" x14ac:dyDescent="0.35"/>
    <row r="271" ht="12.75" customHeight="1" x14ac:dyDescent="0.35"/>
    <row r="272" ht="12.75" customHeight="1" x14ac:dyDescent="0.35"/>
    <row r="273" ht="12.75" customHeight="1" x14ac:dyDescent="0.35"/>
    <row r="274" ht="12.75" customHeight="1" x14ac:dyDescent="0.35"/>
    <row r="275" ht="12.75" customHeight="1" x14ac:dyDescent="0.35"/>
    <row r="276" ht="12.75" customHeight="1" x14ac:dyDescent="0.35"/>
    <row r="277" ht="12.75" customHeight="1" x14ac:dyDescent="0.35"/>
    <row r="278" ht="12.75" customHeight="1" x14ac:dyDescent="0.35"/>
    <row r="279" ht="12.75" customHeight="1" x14ac:dyDescent="0.35"/>
    <row r="280" ht="12.75" customHeight="1" x14ac:dyDescent="0.35"/>
    <row r="281" ht="12.75" customHeight="1" x14ac:dyDescent="0.35"/>
    <row r="282" ht="12.75" customHeight="1" x14ac:dyDescent="0.35"/>
    <row r="283" ht="12.75" customHeight="1" x14ac:dyDescent="0.35"/>
    <row r="284" ht="12.75" customHeight="1" x14ac:dyDescent="0.35"/>
    <row r="285" ht="12.75" customHeight="1" x14ac:dyDescent="0.35"/>
    <row r="286" ht="12.75" customHeight="1" x14ac:dyDescent="0.35"/>
    <row r="287" ht="12.75" customHeight="1" x14ac:dyDescent="0.35"/>
    <row r="288" ht="12.75" customHeight="1" x14ac:dyDescent="0.35"/>
    <row r="289" ht="12.75" customHeight="1" x14ac:dyDescent="0.35"/>
    <row r="290" ht="12.75" customHeight="1" x14ac:dyDescent="0.35"/>
    <row r="291" ht="12.75" customHeight="1" x14ac:dyDescent="0.35"/>
    <row r="292" ht="12.75" customHeight="1" x14ac:dyDescent="0.35"/>
    <row r="293" ht="12.75" customHeight="1" x14ac:dyDescent="0.35"/>
    <row r="294" ht="12.75" customHeight="1" x14ac:dyDescent="0.35"/>
    <row r="295" ht="12.75" customHeight="1" x14ac:dyDescent="0.35"/>
    <row r="296" ht="12.75" customHeight="1" x14ac:dyDescent="0.35"/>
    <row r="297" ht="12.75" customHeight="1" x14ac:dyDescent="0.35"/>
    <row r="298" ht="12.75" customHeight="1" x14ac:dyDescent="0.35"/>
    <row r="299" ht="12.75" customHeight="1" x14ac:dyDescent="0.35"/>
    <row r="300" ht="12.75" customHeight="1" x14ac:dyDescent="0.35"/>
    <row r="301" ht="12.75" customHeight="1" x14ac:dyDescent="0.35"/>
    <row r="302" ht="12.75" customHeight="1" x14ac:dyDescent="0.35"/>
    <row r="303" ht="12.75" customHeight="1" x14ac:dyDescent="0.35"/>
    <row r="304" ht="12.75" customHeight="1" x14ac:dyDescent="0.35"/>
    <row r="305" ht="12.75" customHeight="1" x14ac:dyDescent="0.35"/>
    <row r="306" ht="12.75" customHeight="1" x14ac:dyDescent="0.35"/>
    <row r="307" ht="12.75" customHeight="1" x14ac:dyDescent="0.35"/>
    <row r="308" ht="12.75" customHeight="1" x14ac:dyDescent="0.35"/>
    <row r="309" ht="12.75" customHeight="1" x14ac:dyDescent="0.35"/>
    <row r="310" ht="12.75" customHeight="1" x14ac:dyDescent="0.35"/>
    <row r="311" ht="12.75" customHeight="1" x14ac:dyDescent="0.35"/>
    <row r="312" ht="12.75" customHeight="1" x14ac:dyDescent="0.35"/>
    <row r="313" ht="12.75" customHeight="1" x14ac:dyDescent="0.35"/>
    <row r="314" ht="12.75" customHeight="1" x14ac:dyDescent="0.35"/>
    <row r="315" ht="12.75" customHeight="1" x14ac:dyDescent="0.35"/>
    <row r="316" ht="12.75" customHeight="1" x14ac:dyDescent="0.35"/>
    <row r="317" ht="12.75" customHeight="1" x14ac:dyDescent="0.35"/>
    <row r="318" ht="12.75" customHeight="1" x14ac:dyDescent="0.35"/>
    <row r="319" ht="12.75" customHeight="1" x14ac:dyDescent="0.35"/>
    <row r="320" ht="12.75" customHeight="1" x14ac:dyDescent="0.35"/>
    <row r="321" ht="12.75" customHeight="1" x14ac:dyDescent="0.35"/>
    <row r="322" ht="12.75" customHeight="1" x14ac:dyDescent="0.35"/>
    <row r="323" ht="12.75" customHeight="1" x14ac:dyDescent="0.35"/>
    <row r="324" ht="12.75" customHeight="1" x14ac:dyDescent="0.35"/>
    <row r="325" ht="12.75" customHeight="1" x14ac:dyDescent="0.35"/>
    <row r="326" ht="12.75" customHeight="1" x14ac:dyDescent="0.35"/>
    <row r="327" ht="12.75" customHeight="1" x14ac:dyDescent="0.35"/>
    <row r="328" ht="12.75" customHeight="1" x14ac:dyDescent="0.35"/>
    <row r="329" ht="12.75" customHeight="1" x14ac:dyDescent="0.35"/>
    <row r="330" ht="12.75" customHeight="1" x14ac:dyDescent="0.35"/>
    <row r="331" ht="12.75" customHeight="1" x14ac:dyDescent="0.35"/>
    <row r="332" ht="12.75" customHeight="1" x14ac:dyDescent="0.35"/>
    <row r="333" ht="12.75" customHeight="1" x14ac:dyDescent="0.35"/>
    <row r="334" ht="12.75" customHeight="1" x14ac:dyDescent="0.35"/>
    <row r="335" ht="12.75" customHeight="1" x14ac:dyDescent="0.35"/>
    <row r="336" ht="12.75" customHeight="1" x14ac:dyDescent="0.35"/>
    <row r="337" ht="12.75" customHeight="1" x14ac:dyDescent="0.35"/>
    <row r="338" ht="12.75" customHeight="1" x14ac:dyDescent="0.35"/>
    <row r="339" ht="12.75" customHeight="1" x14ac:dyDescent="0.35"/>
    <row r="340" ht="12.75" customHeight="1" x14ac:dyDescent="0.35"/>
    <row r="341" ht="12.75" customHeight="1" x14ac:dyDescent="0.35"/>
    <row r="342" ht="12.75" customHeight="1" x14ac:dyDescent="0.35"/>
    <row r="343" ht="12.75" customHeight="1" x14ac:dyDescent="0.35"/>
    <row r="344" ht="12.75" customHeight="1" x14ac:dyDescent="0.35"/>
    <row r="345" ht="12.75" customHeight="1" x14ac:dyDescent="0.35"/>
    <row r="346" ht="12.75" customHeight="1" x14ac:dyDescent="0.35"/>
    <row r="347" ht="12.75" customHeight="1" x14ac:dyDescent="0.35"/>
    <row r="348" ht="12.75" customHeight="1" x14ac:dyDescent="0.35"/>
    <row r="349" ht="12.75" customHeight="1" x14ac:dyDescent="0.35"/>
    <row r="350" ht="12.75" customHeight="1" x14ac:dyDescent="0.35"/>
    <row r="351" ht="12.75" customHeight="1" x14ac:dyDescent="0.35"/>
    <row r="352" ht="12.75" customHeight="1" x14ac:dyDescent="0.35"/>
    <row r="353" ht="12.75" customHeight="1" x14ac:dyDescent="0.35"/>
    <row r="354" ht="12.75" customHeight="1" x14ac:dyDescent="0.35"/>
    <row r="355" ht="12.75" customHeight="1" x14ac:dyDescent="0.35"/>
    <row r="356" ht="12.75" customHeight="1" x14ac:dyDescent="0.35"/>
    <row r="357" ht="12.75" customHeight="1" x14ac:dyDescent="0.35"/>
    <row r="358" ht="12.75" customHeight="1" x14ac:dyDescent="0.35"/>
    <row r="359" ht="12.75" customHeight="1" x14ac:dyDescent="0.35"/>
    <row r="360" ht="12.75" customHeight="1" x14ac:dyDescent="0.35"/>
    <row r="361" ht="12.75" customHeight="1" x14ac:dyDescent="0.35"/>
    <row r="362" ht="12.75" customHeight="1" x14ac:dyDescent="0.35"/>
    <row r="363" ht="12.75" customHeight="1" x14ac:dyDescent="0.35"/>
    <row r="364" ht="12.75" customHeight="1" x14ac:dyDescent="0.35"/>
    <row r="365" ht="12.75" customHeight="1" x14ac:dyDescent="0.35"/>
    <row r="366" ht="12.75" customHeight="1" x14ac:dyDescent="0.35"/>
    <row r="367" ht="12.75" customHeight="1" x14ac:dyDescent="0.35"/>
    <row r="368" ht="12.75" customHeight="1" x14ac:dyDescent="0.35"/>
    <row r="369" ht="12.75" customHeight="1" x14ac:dyDescent="0.35"/>
    <row r="370" ht="12.75" customHeight="1" x14ac:dyDescent="0.35"/>
    <row r="371" ht="12.75" customHeight="1" x14ac:dyDescent="0.35"/>
    <row r="372" ht="12.75" customHeight="1" x14ac:dyDescent="0.35"/>
    <row r="373" ht="12.75" customHeight="1" x14ac:dyDescent="0.35"/>
    <row r="374" ht="12.75" customHeight="1" x14ac:dyDescent="0.35"/>
    <row r="375" ht="12.75" customHeight="1" x14ac:dyDescent="0.35"/>
    <row r="376" ht="12.75" customHeight="1" x14ac:dyDescent="0.35"/>
    <row r="377" ht="12.75" customHeight="1" x14ac:dyDescent="0.35"/>
    <row r="378" ht="12.75" customHeight="1" x14ac:dyDescent="0.35"/>
    <row r="379" ht="12.75" customHeight="1" x14ac:dyDescent="0.35"/>
    <row r="380" ht="12.75" customHeight="1" x14ac:dyDescent="0.35"/>
    <row r="381" ht="12.75" customHeight="1" x14ac:dyDescent="0.35"/>
    <row r="382" ht="12.75" customHeight="1" x14ac:dyDescent="0.35"/>
    <row r="383" ht="12.75" customHeight="1" x14ac:dyDescent="0.35"/>
    <row r="384" ht="12.75" customHeight="1" x14ac:dyDescent="0.35"/>
    <row r="385" ht="12.75" customHeight="1" x14ac:dyDescent="0.35"/>
    <row r="386" ht="12.75" customHeight="1" x14ac:dyDescent="0.35"/>
    <row r="387" ht="12.75" customHeight="1" x14ac:dyDescent="0.35"/>
    <row r="388" ht="12.75" customHeight="1" x14ac:dyDescent="0.35"/>
    <row r="389" ht="12.75" customHeight="1" x14ac:dyDescent="0.35"/>
    <row r="390" ht="12.75" customHeight="1" x14ac:dyDescent="0.35"/>
    <row r="391" ht="12.75" customHeight="1" x14ac:dyDescent="0.35"/>
    <row r="392" ht="12.75" customHeight="1" x14ac:dyDescent="0.35"/>
    <row r="393" ht="12.75" customHeight="1" x14ac:dyDescent="0.35"/>
    <row r="394" ht="12.75" customHeight="1" x14ac:dyDescent="0.35"/>
    <row r="395" ht="12.75" customHeight="1" x14ac:dyDescent="0.35"/>
    <row r="396" ht="12.75" customHeight="1" x14ac:dyDescent="0.35"/>
    <row r="397" ht="12.75" customHeight="1" x14ac:dyDescent="0.35"/>
    <row r="398" ht="12.75" customHeight="1" x14ac:dyDescent="0.35"/>
    <row r="399" ht="12.75" customHeight="1" x14ac:dyDescent="0.35"/>
    <row r="400" ht="12.75" customHeight="1" x14ac:dyDescent="0.35"/>
    <row r="401" ht="12.75" customHeight="1" x14ac:dyDescent="0.35"/>
    <row r="402" ht="12.75" customHeight="1" x14ac:dyDescent="0.35"/>
    <row r="403" ht="12.75" customHeight="1" x14ac:dyDescent="0.35"/>
    <row r="404" ht="12.75" customHeight="1" x14ac:dyDescent="0.35"/>
    <row r="405" ht="12.75" customHeight="1" x14ac:dyDescent="0.35"/>
    <row r="406" ht="12.75" customHeight="1" x14ac:dyDescent="0.35"/>
    <row r="407" ht="12.75" customHeight="1" x14ac:dyDescent="0.35"/>
    <row r="408" ht="12.75" customHeight="1" x14ac:dyDescent="0.35"/>
    <row r="409" ht="12.75" customHeight="1" x14ac:dyDescent="0.35"/>
    <row r="410" ht="12.75" customHeight="1" x14ac:dyDescent="0.35"/>
    <row r="411" ht="12.75" customHeight="1" x14ac:dyDescent="0.35"/>
    <row r="412" ht="12.75" customHeight="1" x14ac:dyDescent="0.35"/>
    <row r="413" ht="12.75" customHeight="1" x14ac:dyDescent="0.35"/>
    <row r="414" ht="12.75" customHeight="1" x14ac:dyDescent="0.35"/>
    <row r="415" ht="12.75" customHeight="1" x14ac:dyDescent="0.35"/>
    <row r="416" ht="12.75" customHeight="1" x14ac:dyDescent="0.35"/>
    <row r="417" ht="12.75" customHeight="1" x14ac:dyDescent="0.35"/>
    <row r="418" ht="12.75" customHeight="1" x14ac:dyDescent="0.35"/>
    <row r="419" ht="12.75" customHeight="1" x14ac:dyDescent="0.35"/>
    <row r="420" ht="12.75" customHeight="1" x14ac:dyDescent="0.35"/>
    <row r="421" ht="12.75" customHeight="1" x14ac:dyDescent="0.35"/>
    <row r="422" ht="12.75" customHeight="1" x14ac:dyDescent="0.35"/>
    <row r="423" ht="12.75" customHeight="1" x14ac:dyDescent="0.35"/>
    <row r="424" ht="12.75" customHeight="1" x14ac:dyDescent="0.35"/>
    <row r="425" ht="12.75" customHeight="1" x14ac:dyDescent="0.35"/>
    <row r="426" ht="12.75" customHeight="1" x14ac:dyDescent="0.35"/>
    <row r="427" ht="12.75" customHeight="1" x14ac:dyDescent="0.35"/>
    <row r="428" ht="12.75" customHeight="1" x14ac:dyDescent="0.35"/>
    <row r="429" ht="12.75" customHeight="1" x14ac:dyDescent="0.35"/>
    <row r="430" ht="12.75" customHeight="1" x14ac:dyDescent="0.35"/>
    <row r="431" ht="12.75" customHeight="1" x14ac:dyDescent="0.35"/>
    <row r="432" ht="12.75" customHeight="1" x14ac:dyDescent="0.35"/>
    <row r="433" ht="12.75" customHeight="1" x14ac:dyDescent="0.35"/>
    <row r="434" ht="12.75" customHeight="1" x14ac:dyDescent="0.35"/>
    <row r="435" ht="12.75" customHeight="1" x14ac:dyDescent="0.35"/>
    <row r="436" ht="12.75" customHeight="1" x14ac:dyDescent="0.35"/>
    <row r="437" ht="12.75" customHeight="1" x14ac:dyDescent="0.35"/>
    <row r="438" ht="12.75" customHeight="1" x14ac:dyDescent="0.35"/>
    <row r="439" ht="12.75" customHeight="1" x14ac:dyDescent="0.35"/>
    <row r="440" ht="12.75" customHeight="1" x14ac:dyDescent="0.35"/>
    <row r="441" ht="12.75" customHeight="1" x14ac:dyDescent="0.35"/>
    <row r="442" ht="12.75" customHeight="1" x14ac:dyDescent="0.35"/>
    <row r="443" ht="12.75" customHeight="1" x14ac:dyDescent="0.35"/>
    <row r="444" ht="12.75" customHeight="1" x14ac:dyDescent="0.35"/>
    <row r="445" ht="12.75" customHeight="1" x14ac:dyDescent="0.35"/>
    <row r="446" ht="12.75" customHeight="1" x14ac:dyDescent="0.35"/>
    <row r="447" ht="12.75" customHeight="1" x14ac:dyDescent="0.35"/>
    <row r="448" ht="12.75" customHeight="1" x14ac:dyDescent="0.35"/>
    <row r="449" ht="12.75" customHeight="1" x14ac:dyDescent="0.35"/>
    <row r="450" ht="12.75" customHeight="1" x14ac:dyDescent="0.35"/>
    <row r="451" ht="12.75" customHeight="1" x14ac:dyDescent="0.35"/>
    <row r="452" ht="12.75" customHeight="1" x14ac:dyDescent="0.35"/>
    <row r="453" ht="12.75" customHeight="1" x14ac:dyDescent="0.35"/>
    <row r="454" ht="12.75" customHeight="1" x14ac:dyDescent="0.35"/>
    <row r="455" ht="12.75" customHeight="1" x14ac:dyDescent="0.35"/>
    <row r="456" ht="12.75" customHeight="1" x14ac:dyDescent="0.35"/>
    <row r="457" ht="12.75" customHeight="1" x14ac:dyDescent="0.35"/>
    <row r="458" ht="12.75" customHeight="1" x14ac:dyDescent="0.35"/>
    <row r="459" ht="12.75" customHeight="1" x14ac:dyDescent="0.35"/>
    <row r="460" ht="12.75" customHeight="1" x14ac:dyDescent="0.35"/>
    <row r="461" ht="12.75" customHeight="1" x14ac:dyDescent="0.35"/>
    <row r="462" ht="12.75" customHeight="1" x14ac:dyDescent="0.35"/>
    <row r="463" ht="12.75" customHeight="1" x14ac:dyDescent="0.35"/>
    <row r="464" ht="12.75" customHeight="1" x14ac:dyDescent="0.35"/>
    <row r="465" ht="12.75" customHeight="1" x14ac:dyDescent="0.35"/>
    <row r="466" ht="12.75" customHeight="1" x14ac:dyDescent="0.35"/>
    <row r="467" ht="12.75" customHeight="1" x14ac:dyDescent="0.35"/>
    <row r="468" ht="12.75" customHeight="1" x14ac:dyDescent="0.35"/>
    <row r="469" ht="12.75" customHeight="1" x14ac:dyDescent="0.35"/>
    <row r="470" ht="12.75" customHeight="1" x14ac:dyDescent="0.35"/>
    <row r="471" ht="12.75" customHeight="1" x14ac:dyDescent="0.35"/>
    <row r="472" ht="12.75" customHeight="1" x14ac:dyDescent="0.35"/>
    <row r="473" ht="12.75" customHeight="1" x14ac:dyDescent="0.35"/>
    <row r="474" ht="12.75" customHeight="1" x14ac:dyDescent="0.35"/>
    <row r="475" ht="12.75" customHeight="1" x14ac:dyDescent="0.35"/>
    <row r="476" ht="12.75" customHeight="1" x14ac:dyDescent="0.35"/>
    <row r="477" ht="12.75" customHeight="1" x14ac:dyDescent="0.35"/>
    <row r="478" ht="12.75" customHeight="1" x14ac:dyDescent="0.35"/>
    <row r="479" ht="12.75" customHeight="1" x14ac:dyDescent="0.35"/>
    <row r="480" ht="12.75" customHeight="1" x14ac:dyDescent="0.35"/>
    <row r="481" ht="12.75" customHeight="1" x14ac:dyDescent="0.35"/>
    <row r="482" ht="12.75" customHeight="1" x14ac:dyDescent="0.35"/>
    <row r="483" ht="12.75" customHeight="1" x14ac:dyDescent="0.35"/>
    <row r="484" ht="12.75" customHeight="1" x14ac:dyDescent="0.35"/>
    <row r="485" ht="12.75" customHeight="1" x14ac:dyDescent="0.35"/>
    <row r="486" ht="12.75" customHeight="1" x14ac:dyDescent="0.35"/>
    <row r="487" ht="12.75" customHeight="1" x14ac:dyDescent="0.35"/>
    <row r="488" ht="12.75" customHeight="1" x14ac:dyDescent="0.35"/>
    <row r="489" ht="12.75" customHeight="1" x14ac:dyDescent="0.35"/>
    <row r="490" ht="12.75" customHeight="1" x14ac:dyDescent="0.35"/>
    <row r="491" ht="12.75" customHeight="1" x14ac:dyDescent="0.35"/>
    <row r="492" ht="12.75" customHeight="1" x14ac:dyDescent="0.35"/>
    <row r="493" ht="12.75" customHeight="1" x14ac:dyDescent="0.35"/>
    <row r="494" ht="12.75" customHeight="1" x14ac:dyDescent="0.35"/>
    <row r="495" ht="12.75" customHeight="1" x14ac:dyDescent="0.35"/>
    <row r="496" ht="12.75" customHeight="1" x14ac:dyDescent="0.35"/>
    <row r="497" ht="12.75" customHeight="1" x14ac:dyDescent="0.35"/>
    <row r="498" ht="12.75" customHeight="1" x14ac:dyDescent="0.35"/>
    <row r="499" ht="12.75" customHeight="1" x14ac:dyDescent="0.35"/>
    <row r="500" ht="12.75" customHeight="1" x14ac:dyDescent="0.35"/>
    <row r="501" ht="12.75" customHeight="1" x14ac:dyDescent="0.35"/>
    <row r="502" ht="12.75" customHeight="1" x14ac:dyDescent="0.35"/>
    <row r="503" ht="12.75" customHeight="1" x14ac:dyDescent="0.35"/>
    <row r="504" ht="12.75" customHeight="1" x14ac:dyDescent="0.35"/>
    <row r="505" ht="12.75" customHeight="1" x14ac:dyDescent="0.35"/>
    <row r="506" ht="12.75" customHeight="1" x14ac:dyDescent="0.35"/>
    <row r="507" ht="12.75" customHeight="1" x14ac:dyDescent="0.35"/>
    <row r="508" ht="12.75" customHeight="1" x14ac:dyDescent="0.35"/>
    <row r="509" ht="12.75" customHeight="1" x14ac:dyDescent="0.35"/>
    <row r="510" ht="12.75" customHeight="1" x14ac:dyDescent="0.35"/>
    <row r="511" ht="12.75" customHeight="1" x14ac:dyDescent="0.35"/>
    <row r="512" ht="12.75" customHeight="1" x14ac:dyDescent="0.35"/>
    <row r="513" ht="12.75" customHeight="1" x14ac:dyDescent="0.35"/>
    <row r="514" ht="12.75" customHeight="1" x14ac:dyDescent="0.35"/>
    <row r="515" ht="12.75" customHeight="1" x14ac:dyDescent="0.35"/>
    <row r="516" ht="12.75" customHeight="1" x14ac:dyDescent="0.35"/>
    <row r="517" ht="12.75" customHeight="1" x14ac:dyDescent="0.35"/>
    <row r="518" ht="12.75" customHeight="1" x14ac:dyDescent="0.35"/>
    <row r="519" ht="12.75" customHeight="1" x14ac:dyDescent="0.35"/>
    <row r="520" ht="12.75" customHeight="1" x14ac:dyDescent="0.35"/>
    <row r="521" ht="12.75" customHeight="1" x14ac:dyDescent="0.35"/>
    <row r="522" ht="12.75" customHeight="1" x14ac:dyDescent="0.35"/>
    <row r="523" ht="12.75" customHeight="1" x14ac:dyDescent="0.35"/>
    <row r="524" ht="12.75" customHeight="1" x14ac:dyDescent="0.35"/>
    <row r="525" ht="12.75" customHeight="1" x14ac:dyDescent="0.35"/>
    <row r="526" ht="12.75" customHeight="1" x14ac:dyDescent="0.35"/>
    <row r="527" ht="12.75" customHeight="1" x14ac:dyDescent="0.35"/>
    <row r="528" ht="12.75" customHeight="1" x14ac:dyDescent="0.35"/>
    <row r="529" ht="12.75" customHeight="1" x14ac:dyDescent="0.35"/>
    <row r="530" ht="12.75" customHeight="1" x14ac:dyDescent="0.35"/>
    <row r="531" ht="12.75" customHeight="1" x14ac:dyDescent="0.35"/>
    <row r="532" ht="12.75" customHeight="1" x14ac:dyDescent="0.35"/>
    <row r="533" ht="12.75" customHeight="1" x14ac:dyDescent="0.35"/>
    <row r="534" ht="12.75" customHeight="1" x14ac:dyDescent="0.35"/>
    <row r="535" ht="12.75" customHeight="1" x14ac:dyDescent="0.35"/>
    <row r="536" ht="12.75" customHeight="1" x14ac:dyDescent="0.35"/>
    <row r="537" ht="12.75" customHeight="1" x14ac:dyDescent="0.35"/>
    <row r="538" ht="12.75" customHeight="1" x14ac:dyDescent="0.35"/>
    <row r="539" ht="12.75" customHeight="1" x14ac:dyDescent="0.35"/>
    <row r="540" ht="12.75" customHeight="1" x14ac:dyDescent="0.35"/>
    <row r="541" ht="12.75" customHeight="1" x14ac:dyDescent="0.35"/>
    <row r="542" ht="12.75" customHeight="1" x14ac:dyDescent="0.35"/>
    <row r="543" ht="12.75" customHeight="1" x14ac:dyDescent="0.35"/>
    <row r="544" ht="12.75" customHeight="1" x14ac:dyDescent="0.35"/>
    <row r="545" ht="12.75" customHeight="1" x14ac:dyDescent="0.35"/>
    <row r="546" ht="12.75" customHeight="1" x14ac:dyDescent="0.35"/>
    <row r="547" ht="12.75" customHeight="1" x14ac:dyDescent="0.35"/>
    <row r="548" ht="12.75" customHeight="1" x14ac:dyDescent="0.35"/>
    <row r="549" ht="12.75" customHeight="1" x14ac:dyDescent="0.35"/>
    <row r="550" ht="12.75" customHeight="1" x14ac:dyDescent="0.35"/>
    <row r="551" ht="12.75" customHeight="1" x14ac:dyDescent="0.35"/>
    <row r="552" ht="12.75" customHeight="1" x14ac:dyDescent="0.35"/>
    <row r="553" ht="12.75" customHeight="1" x14ac:dyDescent="0.35"/>
    <row r="554" ht="12.75" customHeight="1" x14ac:dyDescent="0.35"/>
    <row r="555" ht="12.75" customHeight="1" x14ac:dyDescent="0.35"/>
    <row r="556" ht="12.75" customHeight="1" x14ac:dyDescent="0.35"/>
    <row r="557" ht="12.75" customHeight="1" x14ac:dyDescent="0.35"/>
    <row r="558" ht="12.75" customHeight="1" x14ac:dyDescent="0.35"/>
    <row r="559" ht="12.75" customHeight="1" x14ac:dyDescent="0.35"/>
    <row r="560" ht="12.75" customHeight="1" x14ac:dyDescent="0.35"/>
    <row r="561" ht="12.75" customHeight="1" x14ac:dyDescent="0.35"/>
    <row r="562" ht="12.75" customHeight="1" x14ac:dyDescent="0.35"/>
    <row r="563" ht="12.75" customHeight="1" x14ac:dyDescent="0.35"/>
    <row r="564" ht="12.75" customHeight="1" x14ac:dyDescent="0.35"/>
    <row r="565" ht="12.75" customHeight="1" x14ac:dyDescent="0.35"/>
    <row r="566" ht="12.75" customHeight="1" x14ac:dyDescent="0.35"/>
    <row r="567" ht="12.75" customHeight="1" x14ac:dyDescent="0.35"/>
    <row r="568" ht="12.75" customHeight="1" x14ac:dyDescent="0.35"/>
    <row r="569" ht="12.75" customHeight="1" x14ac:dyDescent="0.35"/>
    <row r="570" ht="12.75" customHeight="1" x14ac:dyDescent="0.35"/>
    <row r="571" ht="12.75" customHeight="1" x14ac:dyDescent="0.35"/>
    <row r="572" ht="12.75" customHeight="1" x14ac:dyDescent="0.35"/>
    <row r="573" ht="12.75" customHeight="1" x14ac:dyDescent="0.35"/>
    <row r="574" ht="12.75" customHeight="1" x14ac:dyDescent="0.35"/>
    <row r="575" ht="12.75" customHeight="1" x14ac:dyDescent="0.35"/>
    <row r="576" ht="12.75" customHeight="1" x14ac:dyDescent="0.35"/>
    <row r="577" ht="12.75" customHeight="1" x14ac:dyDescent="0.35"/>
    <row r="578" ht="12.75" customHeight="1" x14ac:dyDescent="0.35"/>
    <row r="579" ht="12.75" customHeight="1" x14ac:dyDescent="0.35"/>
    <row r="580" ht="12.75" customHeight="1" x14ac:dyDescent="0.35"/>
    <row r="581" ht="12.75" customHeight="1" x14ac:dyDescent="0.35"/>
    <row r="582" ht="12.75" customHeight="1" x14ac:dyDescent="0.35"/>
    <row r="583" ht="12.75" customHeight="1" x14ac:dyDescent="0.35"/>
    <row r="584" ht="12.75" customHeight="1" x14ac:dyDescent="0.35"/>
    <row r="585" ht="12.75" customHeight="1" x14ac:dyDescent="0.35"/>
    <row r="586" ht="12.75" customHeight="1" x14ac:dyDescent="0.35"/>
    <row r="587" ht="12.75" customHeight="1" x14ac:dyDescent="0.35"/>
    <row r="588" ht="12.75" customHeight="1" x14ac:dyDescent="0.35"/>
    <row r="589" ht="12.75" customHeight="1" x14ac:dyDescent="0.35"/>
    <row r="590" ht="12.75" customHeight="1" x14ac:dyDescent="0.35"/>
    <row r="591" ht="12.75" customHeight="1" x14ac:dyDescent="0.35"/>
    <row r="592" ht="12.75" customHeight="1" x14ac:dyDescent="0.35"/>
    <row r="593" ht="12.75" customHeight="1" x14ac:dyDescent="0.35"/>
    <row r="594" ht="12.75" customHeight="1" x14ac:dyDescent="0.35"/>
    <row r="595" ht="12.75" customHeight="1" x14ac:dyDescent="0.35"/>
    <row r="596" ht="12.75" customHeight="1" x14ac:dyDescent="0.35"/>
    <row r="597" ht="12.75" customHeight="1" x14ac:dyDescent="0.35"/>
    <row r="598" ht="12.75" customHeight="1" x14ac:dyDescent="0.35"/>
    <row r="599" ht="12.75" customHeight="1" x14ac:dyDescent="0.35"/>
    <row r="600" ht="12.75" customHeight="1" x14ac:dyDescent="0.35"/>
    <row r="601" ht="12.75" customHeight="1" x14ac:dyDescent="0.35"/>
    <row r="602" ht="12.75" customHeight="1" x14ac:dyDescent="0.35"/>
    <row r="603" ht="12.75" customHeight="1" x14ac:dyDescent="0.35"/>
    <row r="604" ht="12.75" customHeight="1" x14ac:dyDescent="0.35"/>
    <row r="605" ht="12.75" customHeight="1" x14ac:dyDescent="0.35"/>
    <row r="606" ht="12.75" customHeight="1" x14ac:dyDescent="0.35"/>
    <row r="607" ht="12.75" customHeight="1" x14ac:dyDescent="0.35"/>
    <row r="608" ht="12.75" customHeight="1" x14ac:dyDescent="0.35"/>
    <row r="609" ht="12.75" customHeight="1" x14ac:dyDescent="0.35"/>
    <row r="610" ht="12.75" customHeight="1" x14ac:dyDescent="0.35"/>
    <row r="611" ht="12.75" customHeight="1" x14ac:dyDescent="0.35"/>
    <row r="612" ht="12.75" customHeight="1" x14ac:dyDescent="0.35"/>
    <row r="613" ht="12.75" customHeight="1" x14ac:dyDescent="0.35"/>
    <row r="614" ht="12.75" customHeight="1" x14ac:dyDescent="0.35"/>
    <row r="615" ht="12.75" customHeight="1" x14ac:dyDescent="0.35"/>
    <row r="616" ht="12.75" customHeight="1" x14ac:dyDescent="0.35"/>
    <row r="617" ht="12.75" customHeight="1" x14ac:dyDescent="0.35"/>
    <row r="618" ht="12.75" customHeight="1" x14ac:dyDescent="0.35"/>
    <row r="619" ht="12.75" customHeight="1" x14ac:dyDescent="0.35"/>
    <row r="620" ht="12.75" customHeight="1" x14ac:dyDescent="0.35"/>
    <row r="621" ht="12.75" customHeight="1" x14ac:dyDescent="0.35"/>
    <row r="622" ht="12.75" customHeight="1" x14ac:dyDescent="0.35"/>
    <row r="623" ht="12.75" customHeight="1" x14ac:dyDescent="0.35"/>
    <row r="624" ht="12.75" customHeight="1" x14ac:dyDescent="0.35"/>
    <row r="625" ht="12.75" customHeight="1" x14ac:dyDescent="0.35"/>
    <row r="626" ht="12.75" customHeight="1" x14ac:dyDescent="0.35"/>
    <row r="627" ht="12.75" customHeight="1" x14ac:dyDescent="0.35"/>
    <row r="628" ht="12.75" customHeight="1" x14ac:dyDescent="0.35"/>
    <row r="629" ht="12.75" customHeight="1" x14ac:dyDescent="0.35"/>
    <row r="630" ht="12.75" customHeight="1" x14ac:dyDescent="0.35"/>
    <row r="631" ht="12.75" customHeight="1" x14ac:dyDescent="0.35"/>
    <row r="632" ht="12.75" customHeight="1" x14ac:dyDescent="0.35"/>
    <row r="633" ht="12.75" customHeight="1" x14ac:dyDescent="0.35"/>
    <row r="634" ht="12.75" customHeight="1" x14ac:dyDescent="0.35"/>
    <row r="635" ht="12.75" customHeight="1" x14ac:dyDescent="0.35"/>
    <row r="636" ht="12.75" customHeight="1" x14ac:dyDescent="0.35"/>
    <row r="637" ht="12.75" customHeight="1" x14ac:dyDescent="0.35"/>
    <row r="638" ht="12.75" customHeight="1" x14ac:dyDescent="0.35"/>
    <row r="639" ht="12.75" customHeight="1" x14ac:dyDescent="0.35"/>
    <row r="640" ht="12.75" customHeight="1" x14ac:dyDescent="0.35"/>
    <row r="641" ht="12.75" customHeight="1" x14ac:dyDescent="0.35"/>
    <row r="642" ht="12.75" customHeight="1" x14ac:dyDescent="0.35"/>
    <row r="643" ht="12.75" customHeight="1" x14ac:dyDescent="0.35"/>
    <row r="644" ht="12.75" customHeight="1" x14ac:dyDescent="0.35"/>
    <row r="645" ht="12.75" customHeight="1" x14ac:dyDescent="0.35"/>
    <row r="646" ht="12.75" customHeight="1" x14ac:dyDescent="0.35"/>
    <row r="647" ht="12.75" customHeight="1" x14ac:dyDescent="0.35"/>
    <row r="648" ht="12.75" customHeight="1" x14ac:dyDescent="0.35"/>
    <row r="649" ht="12.75" customHeight="1" x14ac:dyDescent="0.35"/>
    <row r="650" ht="12.75" customHeight="1" x14ac:dyDescent="0.35"/>
    <row r="651" ht="12.75" customHeight="1" x14ac:dyDescent="0.35"/>
    <row r="652" ht="12.75" customHeight="1" x14ac:dyDescent="0.35"/>
    <row r="653" ht="12.75" customHeight="1" x14ac:dyDescent="0.35"/>
    <row r="654" ht="12.75" customHeight="1" x14ac:dyDescent="0.35"/>
    <row r="655" ht="12.75" customHeight="1" x14ac:dyDescent="0.35"/>
    <row r="656" ht="12.75" customHeight="1" x14ac:dyDescent="0.35"/>
    <row r="657" ht="12.75" customHeight="1" x14ac:dyDescent="0.35"/>
    <row r="658" ht="12.75" customHeight="1" x14ac:dyDescent="0.35"/>
    <row r="659" ht="12.75" customHeight="1" x14ac:dyDescent="0.35"/>
    <row r="660" ht="12.75" customHeight="1" x14ac:dyDescent="0.35"/>
    <row r="661" ht="12.75" customHeight="1" x14ac:dyDescent="0.35"/>
    <row r="662" ht="12.75" customHeight="1" x14ac:dyDescent="0.35"/>
    <row r="663" ht="12.75" customHeight="1" x14ac:dyDescent="0.35"/>
    <row r="664" ht="12.75" customHeight="1" x14ac:dyDescent="0.35"/>
  </sheetData>
  <conditionalFormatting sqref="A2:A3 M2:W3">
    <cfRule type="expression" dxfId="16" priority="27" stopIfTrue="1">
      <formula>MOD(ROW(),2)=1</formula>
    </cfRule>
  </conditionalFormatting>
  <conditionalFormatting sqref="A7:AH8">
    <cfRule type="expression" dxfId="15" priority="8" stopIfTrue="1">
      <formula>MOD(ROW(),2)=1</formula>
    </cfRule>
  </conditionalFormatting>
  <conditionalFormatting sqref="B2:J2">
    <cfRule type="expression" dxfId="14" priority="7" stopIfTrue="1">
      <formula>MOD(ROW(),2)=1</formula>
    </cfRule>
  </conditionalFormatting>
  <conditionalFormatting sqref="B3:L3">
    <cfRule type="expression" dxfId="13" priority="5" stopIfTrue="1">
      <formula>MOD(ROW(),2)=1</formula>
    </cfRule>
  </conditionalFormatting>
  <conditionalFormatting sqref="K2:L2">
    <cfRule type="expression" dxfId="12" priority="6" stopIfTrue="1">
      <formula>MOD(ROW(),2)=1</formula>
    </cfRule>
  </conditionalFormatting>
  <conditionalFormatting sqref="X2:AB3">
    <cfRule type="expression" dxfId="11" priority="1" stopIfTrue="1">
      <formula>MOD(ROW(),2)=1</formula>
    </cfRule>
  </conditionalFormatting>
  <conditionalFormatting sqref="AC2:AE3">
    <cfRule type="expression" dxfId="10" priority="4" stopIfTrue="1">
      <formula>MOD(ROW(),2)=1</formula>
    </cfRule>
  </conditionalFormatting>
  <conditionalFormatting sqref="AF2:AH3">
    <cfRule type="expression" dxfId="9" priority="2" stopIfTrue="1">
      <formula>MOD(ROW(),2)=1</formula>
    </cfRule>
  </conditionalFormatting>
  <conditionalFormatting sqref="AI2:AK3">
    <cfRule type="expression" dxfId="8" priority="3" stopIfTrue="1">
      <formula>MOD(ROW(),2)=1</formula>
    </cfRule>
  </conditionalFormatting>
  <conditionalFormatting sqref="AM3">
    <cfRule type="expression" dxfId="7" priority="23" stopIfTrue="1">
      <formula>MOD(ROW(),2)=1</formula>
    </cfRule>
  </conditionalFormatting>
  <conditionalFormatting sqref="AM2:AO2">
    <cfRule type="expression" dxfId="6" priority="17" stopIfTrue="1">
      <formula>MOD(ROW(),2)=1</formula>
    </cfRule>
  </conditionalFormatting>
  <conditionalFormatting sqref="AN3:AO3">
    <cfRule type="expression" dxfId="5" priority="22" stopIfTrue="1">
      <formula>MOD(ROW(),2)=1</formula>
    </cfRule>
  </conditionalFormatting>
  <pageMargins left="0.7" right="0.7" top="0.75" bottom="0.75" header="0.3" footer="0.3"/>
  <pageSetup paperSize="9" orientation="portrait" horizontalDpi="4294967293" verticalDpi="0" r:id="rId1"/>
  <tableParts count="1">
    <tablePart r:id="rId2"/>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
  <dimension ref="A4:C5"/>
  <sheetViews>
    <sheetView workbookViewId="0">
      <selection activeCell="A33" sqref="A33"/>
    </sheetView>
  </sheetViews>
  <sheetFormatPr defaultRowHeight="18" x14ac:dyDescent="0.35"/>
  <cols>
    <col min="1" max="1" width="23.19921875" bestFit="1" customWidth="1"/>
    <col min="2" max="2" width="24.5" bestFit="1" customWidth="1"/>
    <col min="3" max="3" width="31.19921875" bestFit="1" customWidth="1"/>
    <col min="4" max="4" width="35.3984375" customWidth="1"/>
    <col min="5" max="5" width="32.69921875" customWidth="1"/>
    <col min="6" max="6" width="27.8984375" bestFit="1" customWidth="1"/>
  </cols>
  <sheetData>
    <row r="4" spans="1:3" x14ac:dyDescent="0.35">
      <c r="A4" t="s">
        <v>68</v>
      </c>
      <c r="B4" t="s">
        <v>79</v>
      </c>
      <c r="C4" t="s">
        <v>59</v>
      </c>
    </row>
    <row r="5" spans="1:3" x14ac:dyDescent="0.35">
      <c r="A5" s="8">
        <v>5.1882963328980338</v>
      </c>
      <c r="B5" s="8">
        <v>2.3029682702149437</v>
      </c>
      <c r="C5" s="8">
        <v>21.917904916528428</v>
      </c>
    </row>
  </sheetData>
  <pageMargins left="0.7" right="0.7" top="0.75" bottom="0.75" header="0.3" footer="0.3"/>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4"/>
  <dimension ref="A3:C4"/>
  <sheetViews>
    <sheetView workbookViewId="0">
      <selection activeCell="A33" sqref="A33"/>
    </sheetView>
  </sheetViews>
  <sheetFormatPr defaultRowHeight="18" x14ac:dyDescent="0.35"/>
  <cols>
    <col min="1" max="1" width="23" bestFit="1" customWidth="1"/>
    <col min="2" max="2" width="25.5" bestFit="1" customWidth="1"/>
    <col min="3" max="3" width="31.19921875" bestFit="1" customWidth="1"/>
    <col min="4" max="4" width="23.3984375" customWidth="1"/>
  </cols>
  <sheetData>
    <row r="3" spans="1:3" x14ac:dyDescent="0.35">
      <c r="A3" t="s">
        <v>58</v>
      </c>
      <c r="B3" t="s">
        <v>64</v>
      </c>
      <c r="C3" t="s">
        <v>59</v>
      </c>
    </row>
    <row r="4" spans="1:3" x14ac:dyDescent="0.35">
      <c r="A4" s="8">
        <v>6.438896189224705</v>
      </c>
      <c r="B4" s="8">
        <v>11.857168817008905</v>
      </c>
      <c r="C4" s="8">
        <v>27.070028988034263</v>
      </c>
    </row>
  </sheetData>
  <pageMargins left="0.7" right="0.7" top="0.75" bottom="0.75" header="0.3" footer="0.3"/>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3:B7"/>
  <sheetViews>
    <sheetView workbookViewId="0">
      <selection activeCell="A33" sqref="A33"/>
    </sheetView>
  </sheetViews>
  <sheetFormatPr defaultRowHeight="18" x14ac:dyDescent="0.35"/>
  <cols>
    <col min="1" max="1" width="33.09765625" bestFit="1" customWidth="1"/>
    <col min="2" max="2" width="3.8984375" bestFit="1" customWidth="1"/>
    <col min="3" max="3" width="59.796875" customWidth="1"/>
    <col min="4" max="4" width="41.3984375" customWidth="1"/>
    <col min="5" max="5" width="38.8984375" customWidth="1"/>
  </cols>
  <sheetData>
    <row r="3" spans="1:2" x14ac:dyDescent="0.35">
      <c r="A3" s="5" t="s">
        <v>39</v>
      </c>
    </row>
    <row r="4" spans="1:2" x14ac:dyDescent="0.35">
      <c r="A4" s="6" t="s">
        <v>60</v>
      </c>
      <c r="B4" s="8">
        <v>11.857168817008905</v>
      </c>
    </row>
    <row r="5" spans="1:2" x14ac:dyDescent="0.35">
      <c r="A5" s="6" t="s">
        <v>61</v>
      </c>
      <c r="B5" s="8">
        <v>62.738506269307649</v>
      </c>
    </row>
    <row r="6" spans="1:2" x14ac:dyDescent="0.35">
      <c r="A6" s="6" t="s">
        <v>56</v>
      </c>
      <c r="B6" s="8">
        <v>6.438896189224705</v>
      </c>
    </row>
    <row r="7" spans="1:2" x14ac:dyDescent="0.35">
      <c r="A7" s="6" t="s">
        <v>57</v>
      </c>
      <c r="B7" s="8">
        <v>27.070028988034263</v>
      </c>
    </row>
  </sheetData>
  <pageMargins left="0.7" right="0.7" top="0.75" bottom="0.75" header="0.3" footer="0.3"/>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3:B14"/>
  <sheetViews>
    <sheetView workbookViewId="0">
      <selection activeCell="A33" sqref="A33"/>
    </sheetView>
  </sheetViews>
  <sheetFormatPr defaultRowHeight="18" x14ac:dyDescent="0.35"/>
  <cols>
    <col min="1" max="1" width="39.796875" customWidth="1"/>
    <col min="2" max="2" width="12" customWidth="1"/>
    <col min="3" max="3" width="36.09765625" customWidth="1"/>
    <col min="4" max="4" width="25.296875" bestFit="1" customWidth="1"/>
    <col min="5" max="5" width="19.8984375" bestFit="1" customWidth="1"/>
    <col min="6" max="6" width="28.796875" bestFit="1" customWidth="1"/>
  </cols>
  <sheetData>
    <row r="3" spans="1:2" x14ac:dyDescent="0.35">
      <c r="A3" s="5" t="s">
        <v>38</v>
      </c>
    </row>
    <row r="4" spans="1:2" x14ac:dyDescent="0.35">
      <c r="A4" s="6" t="s">
        <v>32</v>
      </c>
    </row>
    <row r="5" spans="1:2" x14ac:dyDescent="0.35">
      <c r="A5" s="7" t="s">
        <v>68</v>
      </c>
      <c r="B5">
        <v>4.5732596934351868</v>
      </c>
    </row>
    <row r="6" spans="1:2" x14ac:dyDescent="0.35">
      <c r="A6" s="7" t="s">
        <v>79</v>
      </c>
      <c r="B6">
        <v>2.3374107576358671</v>
      </c>
    </row>
    <row r="7" spans="1:2" x14ac:dyDescent="0.35">
      <c r="A7" s="7" t="s">
        <v>59</v>
      </c>
      <c r="B7" s="8">
        <v>21.25256520971984</v>
      </c>
    </row>
    <row r="8" spans="1:2" x14ac:dyDescent="0.35">
      <c r="A8" s="6" t="s">
        <v>33</v>
      </c>
      <c r="B8" s="8"/>
    </row>
    <row r="9" spans="1:2" x14ac:dyDescent="0.35">
      <c r="A9" s="7" t="s">
        <v>68</v>
      </c>
      <c r="B9">
        <v>5.5208456290352439</v>
      </c>
    </row>
    <row r="10" spans="1:2" x14ac:dyDescent="0.35">
      <c r="A10" s="7" t="s">
        <v>79</v>
      </c>
      <c r="B10">
        <v>2.078685279426626</v>
      </c>
    </row>
    <row r="11" spans="1:2" x14ac:dyDescent="0.35">
      <c r="A11" s="7" t="s">
        <v>59</v>
      </c>
      <c r="B11" s="8">
        <v>16.588575916717897</v>
      </c>
    </row>
    <row r="12" spans="1:2" x14ac:dyDescent="0.35">
      <c r="A12" s="6" t="s">
        <v>69</v>
      </c>
      <c r="B12">
        <v>10.09410532247043</v>
      </c>
    </row>
    <row r="13" spans="1:2" x14ac:dyDescent="0.35">
      <c r="A13" s="6" t="s">
        <v>80</v>
      </c>
      <c r="B13">
        <v>4.4160960370624931</v>
      </c>
    </row>
    <row r="14" spans="1:2" x14ac:dyDescent="0.35">
      <c r="A14" s="6" t="s">
        <v>63</v>
      </c>
      <c r="B14" s="8">
        <v>37.841141126437734</v>
      </c>
    </row>
  </sheetData>
  <pageMargins left="0.7" right="0.7" top="0.75" bottom="0.75" header="0.3" footer="0.3"/>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6"/>
  <dimension ref="A3:B17"/>
  <sheetViews>
    <sheetView workbookViewId="0">
      <selection activeCell="A33" sqref="A33"/>
    </sheetView>
  </sheetViews>
  <sheetFormatPr defaultRowHeight="18" x14ac:dyDescent="0.35"/>
  <cols>
    <col min="1" max="1" width="53.796875" customWidth="1"/>
    <col min="2" max="2" width="4.59765625" customWidth="1"/>
    <col min="3" max="3" width="36.09765625" customWidth="1"/>
    <col min="4" max="4" width="25.296875" bestFit="1" customWidth="1"/>
    <col min="5" max="5" width="19.8984375" bestFit="1" customWidth="1"/>
    <col min="6" max="6" width="28.796875" bestFit="1" customWidth="1"/>
  </cols>
  <sheetData>
    <row r="3" spans="1:2" x14ac:dyDescent="0.35">
      <c r="A3" s="5" t="s">
        <v>38</v>
      </c>
    </row>
    <row r="4" spans="1:2" x14ac:dyDescent="0.35">
      <c r="A4" s="6" t="s">
        <v>32</v>
      </c>
    </row>
    <row r="5" spans="1:2" x14ac:dyDescent="0.35">
      <c r="A5" s="7" t="s">
        <v>48</v>
      </c>
      <c r="B5" s="8"/>
    </row>
    <row r="6" spans="1:2" x14ac:dyDescent="0.35">
      <c r="A6" s="7" t="s">
        <v>42</v>
      </c>
      <c r="B6" s="8"/>
    </row>
    <row r="7" spans="1:2" x14ac:dyDescent="0.35">
      <c r="A7" s="7" t="s">
        <v>44</v>
      </c>
      <c r="B7" s="8"/>
    </row>
    <row r="8" spans="1:2" x14ac:dyDescent="0.35">
      <c r="A8" s="7" t="s">
        <v>46</v>
      </c>
      <c r="B8" s="8"/>
    </row>
    <row r="9" spans="1:2" x14ac:dyDescent="0.35">
      <c r="A9" s="6" t="s">
        <v>33</v>
      </c>
      <c r="B9" s="8"/>
    </row>
    <row r="10" spans="1:2" x14ac:dyDescent="0.35">
      <c r="A10" s="7" t="s">
        <v>48</v>
      </c>
      <c r="B10" s="8"/>
    </row>
    <row r="11" spans="1:2" x14ac:dyDescent="0.35">
      <c r="A11" s="7" t="s">
        <v>42</v>
      </c>
      <c r="B11" s="8"/>
    </row>
    <row r="12" spans="1:2" x14ac:dyDescent="0.35">
      <c r="A12" s="7" t="s">
        <v>44</v>
      </c>
      <c r="B12" s="8"/>
    </row>
    <row r="13" spans="1:2" x14ac:dyDescent="0.35">
      <c r="A13" s="7" t="s">
        <v>46</v>
      </c>
      <c r="B13" s="8"/>
    </row>
    <row r="14" spans="1:2" x14ac:dyDescent="0.35">
      <c r="A14" s="6" t="s">
        <v>49</v>
      </c>
      <c r="B14" s="8"/>
    </row>
    <row r="15" spans="1:2" x14ac:dyDescent="0.35">
      <c r="A15" s="6" t="s">
        <v>43</v>
      </c>
      <c r="B15" s="8"/>
    </row>
    <row r="16" spans="1:2" x14ac:dyDescent="0.35">
      <c r="A16" s="6" t="s">
        <v>45</v>
      </c>
      <c r="B16" s="8"/>
    </row>
    <row r="17" spans="1:2" x14ac:dyDescent="0.35">
      <c r="A17" s="6" t="s">
        <v>47</v>
      </c>
      <c r="B17" s="8"/>
    </row>
  </sheetData>
  <pageMargins left="0.7" right="0.7" top="0.75" bottom="0.75" header="0.3" footer="0.3"/>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dimension ref="A3:B14"/>
  <sheetViews>
    <sheetView workbookViewId="0">
      <selection activeCell="A33" sqref="A33"/>
    </sheetView>
  </sheetViews>
  <sheetFormatPr defaultRowHeight="18" x14ac:dyDescent="0.35"/>
  <cols>
    <col min="1" max="1" width="59.3984375" customWidth="1"/>
    <col min="2" max="2" width="4.59765625" customWidth="1"/>
    <col min="3" max="3" width="36.09765625" customWidth="1"/>
    <col min="4" max="4" width="25.296875" bestFit="1" customWidth="1"/>
    <col min="5" max="5" width="19.8984375" bestFit="1" customWidth="1"/>
    <col min="6" max="6" width="28.796875" bestFit="1" customWidth="1"/>
  </cols>
  <sheetData>
    <row r="3" spans="1:2" x14ac:dyDescent="0.35">
      <c r="A3" s="5" t="s">
        <v>38</v>
      </c>
    </row>
    <row r="4" spans="1:2" x14ac:dyDescent="0.35">
      <c r="A4" s="6" t="s">
        <v>32</v>
      </c>
    </row>
    <row r="5" spans="1:2" x14ac:dyDescent="0.35">
      <c r="A5" s="7" t="s">
        <v>51</v>
      </c>
      <c r="B5" s="8">
        <v>5.2574906801603154</v>
      </c>
    </row>
    <row r="6" spans="1:2" x14ac:dyDescent="0.35">
      <c r="A6" s="7" t="s">
        <v>52</v>
      </c>
      <c r="B6" s="8">
        <v>12.676211830206762</v>
      </c>
    </row>
    <row r="7" spans="1:2" x14ac:dyDescent="0.35">
      <c r="A7" s="7" t="s">
        <v>50</v>
      </c>
      <c r="B7" s="8">
        <v>5.2799778660337982</v>
      </c>
    </row>
    <row r="8" spans="1:2" x14ac:dyDescent="0.35">
      <c r="A8" s="6" t="s">
        <v>33</v>
      </c>
      <c r="B8" s="8"/>
    </row>
    <row r="9" spans="1:2" x14ac:dyDescent="0.35">
      <c r="A9" s="7" t="s">
        <v>51</v>
      </c>
      <c r="B9" s="8">
        <v>4.2119155566292319</v>
      </c>
    </row>
    <row r="10" spans="1:2" x14ac:dyDescent="0.35">
      <c r="A10" s="7" t="s">
        <v>52</v>
      </c>
      <c r="B10" s="8">
        <v>10.557830359152431</v>
      </c>
    </row>
    <row r="11" spans="1:2" x14ac:dyDescent="0.35">
      <c r="A11" s="7" t="s">
        <v>50</v>
      </c>
      <c r="B11" s="8">
        <v>3.0575156515124919</v>
      </c>
    </row>
    <row r="12" spans="1:2" x14ac:dyDescent="0.35">
      <c r="A12" s="6" t="s">
        <v>53</v>
      </c>
      <c r="B12" s="8">
        <v>9.4694062367895473</v>
      </c>
    </row>
    <row r="13" spans="1:2" x14ac:dyDescent="0.35">
      <c r="A13" s="6" t="s">
        <v>54</v>
      </c>
      <c r="B13" s="8">
        <v>23.234042189359194</v>
      </c>
    </row>
    <row r="14" spans="1:2" x14ac:dyDescent="0.35">
      <c r="A14" s="6" t="s">
        <v>55</v>
      </c>
      <c r="B14" s="8">
        <v>8.3374935175462905</v>
      </c>
    </row>
  </sheetData>
  <pageMargins left="0.7" right="0.7" top="0.75" bottom="0.75" header="0.3" footer="0.3"/>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7"/>
  <dimension ref="A3:B14"/>
  <sheetViews>
    <sheetView workbookViewId="0">
      <selection activeCell="A33" sqref="A33"/>
    </sheetView>
  </sheetViews>
  <sheetFormatPr defaultRowHeight="18" x14ac:dyDescent="0.35"/>
  <cols>
    <col min="1" max="1" width="39.796875" customWidth="1"/>
    <col min="2" max="2" width="12" customWidth="1"/>
    <col min="3" max="3" width="36.09765625" customWidth="1"/>
    <col min="4" max="4" width="25.296875" bestFit="1" customWidth="1"/>
    <col min="5" max="5" width="19.8984375" bestFit="1" customWidth="1"/>
    <col min="6" max="6" width="28.796875" bestFit="1" customWidth="1"/>
  </cols>
  <sheetData>
    <row r="3" spans="1:2" x14ac:dyDescent="0.35">
      <c r="A3" s="5" t="s">
        <v>38</v>
      </c>
    </row>
    <row r="4" spans="1:2" x14ac:dyDescent="0.35">
      <c r="A4" s="6" t="s">
        <v>32</v>
      </c>
    </row>
    <row r="5" spans="1:2" x14ac:dyDescent="0.35">
      <c r="A5" s="7" t="s">
        <v>58</v>
      </c>
      <c r="B5">
        <v>5.8296565586646656</v>
      </c>
    </row>
    <row r="6" spans="1:2" x14ac:dyDescent="0.35">
      <c r="A6" s="7" t="s">
        <v>64</v>
      </c>
      <c r="B6">
        <v>10.845539598713065</v>
      </c>
    </row>
    <row r="7" spans="1:2" x14ac:dyDescent="0.35">
      <c r="A7" s="7" t="s">
        <v>59</v>
      </c>
      <c r="B7">
        <v>26.279028068820914</v>
      </c>
    </row>
    <row r="8" spans="1:2" x14ac:dyDescent="0.35">
      <c r="A8" s="6" t="s">
        <v>33</v>
      </c>
      <c r="B8" s="8"/>
    </row>
    <row r="9" spans="1:2" x14ac:dyDescent="0.35">
      <c r="A9" s="7" t="s">
        <v>58</v>
      </c>
      <c r="B9">
        <v>6.6778152042408561</v>
      </c>
    </row>
    <row r="10" spans="1:2" x14ac:dyDescent="0.35">
      <c r="A10" s="7" t="s">
        <v>64</v>
      </c>
      <c r="B10">
        <v>11.997788413165397</v>
      </c>
    </row>
    <row r="11" spans="1:2" x14ac:dyDescent="0.35">
      <c r="A11" s="7" t="s">
        <v>59</v>
      </c>
      <c r="B11">
        <v>20.455855753758922</v>
      </c>
    </row>
    <row r="12" spans="1:2" x14ac:dyDescent="0.35">
      <c r="A12" s="6" t="s">
        <v>62</v>
      </c>
      <c r="B12">
        <v>12.507471762905521</v>
      </c>
    </row>
    <row r="13" spans="1:2" x14ac:dyDescent="0.35">
      <c r="A13" s="6" t="s">
        <v>65</v>
      </c>
      <c r="B13">
        <v>22.843328011878462</v>
      </c>
    </row>
    <row r="14" spans="1:2" x14ac:dyDescent="0.35">
      <c r="A14" s="6" t="s">
        <v>63</v>
      </c>
      <c r="B14">
        <v>46.734883822579832</v>
      </c>
    </row>
  </sheetData>
  <pageMargins left="0.7" right="0.7" top="0.75" bottom="0.75" header="0.3" footer="0.3"/>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17</vt:i4>
      </vt:variant>
    </vt:vector>
  </HeadingPairs>
  <TitlesOfParts>
    <vt:vector size="17" baseType="lpstr">
      <vt:lpstr>Notes on concession cards</vt:lpstr>
      <vt:lpstr>Concession cards by LGA</vt:lpstr>
      <vt:lpstr>Concession card holders</vt:lpstr>
      <vt:lpstr>Data table</vt:lpstr>
      <vt:lpstr>Senior LGA chart</vt:lpstr>
      <vt:lpstr>Any concession LGA chart</vt:lpstr>
      <vt:lpstr>HCC LGA chart</vt:lpstr>
      <vt:lpstr>PenCC LGA chart</vt:lpstr>
      <vt:lpstr>Pensions data CC</vt:lpstr>
      <vt:lpstr>MLHDNSW data</vt:lpstr>
      <vt:lpstr>% of total population</vt:lpstr>
      <vt:lpstr>Card holders</vt:lpstr>
      <vt:lpstr>Unemployment</vt:lpstr>
      <vt:lpstr>MLHD % of pop</vt:lpstr>
      <vt:lpstr>MLHD unemp</vt:lpstr>
      <vt:lpstr>MLHD low income</vt:lpstr>
      <vt:lpstr>MLHD disab</vt:lpstr>
    </vt:vector>
  </TitlesOfParts>
  <Company>NSW Health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Kim Gilchrist</dc:creator>
  <cp:lastModifiedBy>Kim Gilchrist (Murrumbidgee LHD)</cp:lastModifiedBy>
  <dcterms:created xsi:type="dcterms:W3CDTF">2019-08-01T04:04:08Z</dcterms:created>
  <dcterms:modified xsi:type="dcterms:W3CDTF">2025-04-22T03:13:50Z</dcterms:modified>
  <cp:contentStatus/>
</cp:coreProperties>
</file>