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 Update\Updated files\"/>
    </mc:Choice>
  </mc:AlternateContent>
  <xr:revisionPtr revIDLastSave="0" documentId="8_{97C649B8-A3D9-4D8D-B6CE-A5F3F84B6466}" xr6:coauthVersionLast="47" xr6:coauthVersionMax="47" xr10:uidLastSave="{00000000-0000-0000-0000-000000000000}"/>
  <bookViews>
    <workbookView xWindow="28680" yWindow="-120" windowWidth="38640" windowHeight="2124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2" l="1"/>
  <c r="G13" i="2"/>
  <c r="H13" i="2"/>
  <c r="E13" i="2"/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G85" i="2"/>
  <c r="G86" i="2" s="1"/>
  <c r="G87" i="2" s="1"/>
  <c r="G84" i="2"/>
  <c r="H83" i="2" l="1"/>
  <c r="J80" i="1"/>
  <c r="M123" i="2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56" i="2"/>
  <c r="D123" i="2" s="1"/>
  <c r="E56" i="2"/>
  <c r="F56" i="2"/>
  <c r="G56" i="2"/>
  <c r="H56" i="2"/>
  <c r="E123" i="2" s="1"/>
  <c r="D57" i="2"/>
  <c r="D124" i="2" s="1"/>
  <c r="E57" i="2"/>
  <c r="F57" i="2"/>
  <c r="G57" i="2"/>
  <c r="H57" i="2"/>
  <c r="E124" i="2" s="1"/>
  <c r="D58" i="2"/>
  <c r="D125" i="2" s="1"/>
  <c r="E58" i="2"/>
  <c r="F58" i="2"/>
  <c r="G58" i="2"/>
  <c r="H58" i="2"/>
  <c r="E125" i="2" s="1"/>
  <c r="D59" i="2"/>
  <c r="E59" i="2"/>
  <c r="E75" i="2" s="1"/>
  <c r="E83" i="1" s="1"/>
  <c r="F59" i="2"/>
  <c r="F75" i="2" s="1"/>
  <c r="F83" i="1" s="1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F64" i="2"/>
  <c r="G64" i="2"/>
  <c r="H64" i="2"/>
  <c r="E131" i="2" s="1"/>
  <c r="D65" i="2"/>
  <c r="D132" i="2" s="1"/>
  <c r="E65" i="2"/>
  <c r="F65" i="2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F74" i="2" s="1"/>
  <c r="G55" i="2"/>
  <c r="H55" i="2"/>
  <c r="E122" i="2" s="1"/>
  <c r="D55" i="2"/>
  <c r="D74" i="2" s="1"/>
  <c r="D82" i="1" s="1"/>
  <c r="C14" i="2"/>
  <c r="C15" i="2" s="1"/>
  <c r="E31" i="1" s="1"/>
  <c r="D14" i="2"/>
  <c r="D15" i="2" s="1"/>
  <c r="F31" i="1" s="1"/>
  <c r="E15" i="2"/>
  <c r="G31" i="1" s="1"/>
  <c r="F15" i="2"/>
  <c r="H31" i="1" s="1"/>
  <c r="G15" i="2"/>
  <c r="I31" i="1" s="1"/>
  <c r="H15" i="2"/>
  <c r="J31" i="1" s="1"/>
  <c r="B14" i="2"/>
  <c r="B15" i="2" s="1"/>
  <c r="D31" i="1" s="1"/>
  <c r="G74" i="2" l="1"/>
  <c r="G82" i="1" s="1"/>
  <c r="D77" i="2"/>
  <c r="D85" i="1" s="1"/>
  <c r="E74" i="2"/>
  <c r="E82" i="1" s="1"/>
  <c r="G75" i="2"/>
  <c r="G83" i="1" s="1"/>
  <c r="G77" i="2"/>
  <c r="G85" i="1" s="1"/>
  <c r="E77" i="2"/>
  <c r="E85" i="1" s="1"/>
  <c r="G78" i="2"/>
  <c r="G86" i="1" s="1"/>
  <c r="F77" i="2"/>
  <c r="F85" i="1" s="1"/>
  <c r="G76" i="2"/>
  <c r="G84" i="1" s="1"/>
  <c r="D75" i="2"/>
  <c r="D83" i="1" s="1"/>
  <c r="H75" i="2"/>
  <c r="H83" i="1" s="1"/>
  <c r="F78" i="2"/>
  <c r="F86" i="1" s="1"/>
  <c r="F76" i="2"/>
  <c r="F84" i="1" s="1"/>
  <c r="E78" i="2"/>
  <c r="E79" i="2" s="1"/>
  <c r="E87" i="1" s="1"/>
  <c r="E76" i="2"/>
  <c r="E84" i="1" s="1"/>
  <c r="F82" i="1"/>
  <c r="H78" i="2"/>
  <c r="H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D122" i="2"/>
  <c r="D126" i="2"/>
  <c r="D131" i="2"/>
  <c r="G79" i="2" l="1"/>
  <c r="G87" i="1" s="1"/>
  <c r="E86" i="1"/>
  <c r="I85" i="1"/>
  <c r="J85" i="1" s="1"/>
  <c r="I83" i="1"/>
  <c r="J83" i="1" s="1"/>
  <c r="F79" i="2"/>
  <c r="F87" i="1" s="1"/>
  <c r="I84" i="1"/>
  <c r="J84" i="1" s="1"/>
  <c r="I86" i="1"/>
  <c r="J86" i="1" s="1"/>
  <c r="D79" i="2"/>
  <c r="D87" i="1" s="1"/>
  <c r="H79" i="2"/>
  <c r="H87" i="1" s="1"/>
  <c r="H82" i="1"/>
  <c r="I82" i="1" s="1"/>
  <c r="J82" i="1" s="1"/>
  <c r="G92" i="2"/>
  <c r="G93" i="2" s="1"/>
  <c r="I87" i="1" l="1"/>
  <c r="J87" i="1" s="1"/>
  <c r="G122" i="2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<sst xmlns="http://schemas.openxmlformats.org/spreadsheetml/2006/main" count="395" uniqueCount="66">
  <si>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</si>
  <si>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</si>
  <si>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</si>
  <si>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</si>
  <si>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</si>
  <si>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</si>
  <si>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</si>
  <si>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</si>
  <si>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</si>
  <si>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</si>
  <si>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</si>
  <si>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</si>
  <si>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</si>
  <si>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</si>
  <si>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</si>
  <si>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</si>
  <si>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</si>
  <si>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</si>
  <si>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</si>
  <si>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</si>
  <si>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</si>
  <si>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</si>
  <si>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</si>
  <si>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</si>
  <si>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</si>
  <si>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</si>
  <si>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</si>
  <si>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</si>
  <si>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</si>
  <si>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</si>
  <si>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</si>
  <si>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</si>
  <si>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</si>
  <si>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</si>
  <si>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</si>
  <si>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</si>
  <si>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</si>
  <si>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</si>
  <si>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</si>
  <si>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</si>
  <si>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</si>
  <si>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</si>
  <si>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</si>
  <si>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</si>
  <si>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</si>
  <si>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</si>
  <si>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</si>
  <si>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</si>
  <si>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</si>
  <si>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</si>
  <si>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</si>
  <si>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</si>
  <si>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</si>
  <si>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</si>
  <si>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</si>
  <si>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</si>
  <si>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</si>
  <si>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</si>
  <si>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</si>
  <si>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</si>
  <si>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Coffs Harbour - Grafton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</si>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</sst>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0.0"/>
    <numFmt numFmtId="166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  <xf numFmtId="166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Coffs Harbour - Grafton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7263</c:v>
                </c:pt>
                <c:pt idx="1">
                  <c:v>8964</c:v>
                </c:pt>
                <c:pt idx="2">
                  <c:v>11670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11670</c:v>
                </c:pt>
                <c:pt idx="1">
                  <c:v>14248.772017423797</c:v>
                </c:pt>
                <c:pt idx="2">
                  <c:v>17100.013161545128</c:v>
                </c:pt>
                <c:pt idx="3">
                  <c:v>20202.143445098442</c:v>
                </c:pt>
                <c:pt idx="4">
                  <c:v>23561.855108215121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Coffs Harbour - Grafton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593.99707001460035</c:v>
                </c:pt>
                <c:pt idx="1">
                  <c:v>627.86943449302373</c:v>
                </c:pt>
                <c:pt idx="2">
                  <c:v>661.90324068409109</c:v>
                </c:pt>
                <c:pt idx="3">
                  <c:v>526.41096402746757</c:v>
                </c:pt>
                <c:pt idx="4">
                  <c:v>478.7241019803979</c:v>
                </c:pt>
                <c:pt idx="5">
                  <c:v>401.36295111177435</c:v>
                </c:pt>
                <c:pt idx="6">
                  <c:v>356.33551343992355</c:v>
                </c:pt>
                <c:pt idx="7">
                  <c:v>306.25468433355968</c:v>
                </c:pt>
                <c:pt idx="8">
                  <c:v>302.00312863429923</c:v>
                </c:pt>
                <c:pt idx="9">
                  <c:v>308.87056518922066</c:v>
                </c:pt>
                <c:pt idx="10">
                  <c:v>307.50343385925765</c:v>
                </c:pt>
                <c:pt idx="11">
                  <c:v>264.00967673263398</c:v>
                </c:pt>
                <c:pt idx="12">
                  <c:v>212.9644330633831</c:v>
                </c:pt>
                <c:pt idx="13">
                  <c:v>163.84817709990355</c:v>
                </c:pt>
                <c:pt idx="14">
                  <c:v>113.21709979956938</c:v>
                </c:pt>
                <c:pt idx="15">
                  <c:v>56.03366917498208</c:v>
                </c:pt>
                <c:pt idx="16">
                  <c:v>44.949971367538737</c:v>
                </c:pt>
                <c:pt idx="17">
                  <c:v>27.224836952424948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-644.71441377019744</c:v>
                </c:pt>
                <c:pt idx="1">
                  <c:v>-650.70843426191311</c:v>
                </c:pt>
                <c:pt idx="2">
                  <c:v>-741.09144525379543</c:v>
                </c:pt>
                <c:pt idx="3">
                  <c:v>-564.84354278032083</c:v>
                </c:pt>
                <c:pt idx="4">
                  <c:v>-510.72096014292123</c:v>
                </c:pt>
                <c:pt idx="5">
                  <c:v>-446.65137893636637</c:v>
                </c:pt>
                <c:pt idx="6">
                  <c:v>-412.44028100717355</c:v>
                </c:pt>
                <c:pt idx="7">
                  <c:v>-356.43050383264898</c:v>
                </c:pt>
                <c:pt idx="8">
                  <c:v>-253.39362734538108</c:v>
                </c:pt>
                <c:pt idx="9">
                  <c:v>-288.4051710133275</c:v>
                </c:pt>
                <c:pt idx="10">
                  <c:v>-273.95323888656395</c:v>
                </c:pt>
                <c:pt idx="11">
                  <c:v>-232.9929737989157</c:v>
                </c:pt>
                <c:pt idx="12">
                  <c:v>-227.06604141197184</c:v>
                </c:pt>
                <c:pt idx="13">
                  <c:v>-144.3051626584442</c:v>
                </c:pt>
                <c:pt idx="14">
                  <c:v>-91.02450795291891</c:v>
                </c:pt>
                <c:pt idx="15">
                  <c:v>-52.844519704047144</c:v>
                </c:pt>
                <c:pt idx="16">
                  <c:v>-18.234718907271294</c:v>
                </c:pt>
                <c:pt idx="17">
                  <c:v>-6.6961267611369673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1127.3585529767377</c:v>
                </c:pt>
                <c:pt idx="1">
                  <c:v>1135.0727115916147</c:v>
                </c:pt>
                <c:pt idx="2">
                  <c:v>1120.0975986258713</c:v>
                </c:pt>
                <c:pt idx="3">
                  <c:v>1032.4407239302193</c:v>
                </c:pt>
                <c:pt idx="4">
                  <c:v>796.57202850190959</c:v>
                </c:pt>
                <c:pt idx="5">
                  <c:v>769.83612840954663</c:v>
                </c:pt>
                <c:pt idx="6">
                  <c:v>685.08647830213943</c:v>
                </c:pt>
                <c:pt idx="7">
                  <c:v>629.17407975115498</c:v>
                </c:pt>
                <c:pt idx="8">
                  <c:v>623.81278363510808</c:v>
                </c:pt>
                <c:pt idx="9">
                  <c:v>656.74299030170857</c:v>
                </c:pt>
                <c:pt idx="10">
                  <c:v>645.1077401177921</c:v>
                </c:pt>
                <c:pt idx="11">
                  <c:v>571.04329297991364</c:v>
                </c:pt>
                <c:pt idx="12">
                  <c:v>506.67748898259299</c:v>
                </c:pt>
                <c:pt idx="13">
                  <c:v>447.44299622347307</c:v>
                </c:pt>
                <c:pt idx="14">
                  <c:v>383.09505048018127</c:v>
                </c:pt>
                <c:pt idx="15">
                  <c:v>299.99134546782489</c:v>
                </c:pt>
                <c:pt idx="16">
                  <c:v>208.04155411784058</c:v>
                </c:pt>
                <c:pt idx="17">
                  <c:v>131.69292184674339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-1165.4863632447139</c:v>
                </c:pt>
                <c:pt idx="1">
                  <c:v>-1160.19325388366</c:v>
                </c:pt>
                <c:pt idx="2">
                  <c:v>-1144.7264186057928</c:v>
                </c:pt>
                <c:pt idx="3">
                  <c:v>-1088.3451370549772</c:v>
                </c:pt>
                <c:pt idx="4">
                  <c:v>-895.52284091159231</c:v>
                </c:pt>
                <c:pt idx="5">
                  <c:v>-834.31931945632459</c:v>
                </c:pt>
                <c:pt idx="6">
                  <c:v>-784.1739270500027</c:v>
                </c:pt>
                <c:pt idx="7">
                  <c:v>-680.56455953652437</c:v>
                </c:pt>
                <c:pt idx="8">
                  <c:v>-624.31687826414964</c:v>
                </c:pt>
                <c:pt idx="9">
                  <c:v>-601.58174931985923</c:v>
                </c:pt>
                <c:pt idx="10">
                  <c:v>-574.11798278331173</c:v>
                </c:pt>
                <c:pt idx="11">
                  <c:v>-525.71550253006046</c:v>
                </c:pt>
                <c:pt idx="12">
                  <c:v>-446.85576296171917</c:v>
                </c:pt>
                <c:pt idx="13">
                  <c:v>-408.6045033881457</c:v>
                </c:pt>
                <c:pt idx="14">
                  <c:v>-343.06708197819961</c:v>
                </c:pt>
                <c:pt idx="15">
                  <c:v>-243.9228146677701</c:v>
                </c:pt>
                <c:pt idx="16">
                  <c:v>-177.65255728088906</c:v>
                </c:pt>
                <c:pt idx="17">
                  <c:v>-93.40198943842573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-1165.4863632447139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1165.4863632447139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1054.1334324366537</c:v>
                </c:pt>
                <c:pt idx="1">
                  <c:v>1016.6880967203379</c:v>
                </c:pt>
                <c:pt idx="2">
                  <c:v>861.82933129377761</c:v>
                </c:pt>
                <c:pt idx="3">
                  <c:v>1029.531354177408</c:v>
                </c:pt>
                <c:pt idx="4">
                  <c:v>702.64980729018271</c:v>
                </c:pt>
                <c:pt idx="5">
                  <c:v>756.14111781773067</c:v>
                </c:pt>
                <c:pt idx="6">
                  <c:v>700.4846109050452</c:v>
                </c:pt>
                <c:pt idx="7">
                  <c:v>647.05345112147052</c:v>
                </c:pt>
                <c:pt idx="8">
                  <c:v>692.73290591957755</c:v>
                </c:pt>
                <c:pt idx="9">
                  <c:v>661.04900341901975</c:v>
                </c:pt>
                <c:pt idx="10">
                  <c:v>637.76905015528223</c:v>
                </c:pt>
                <c:pt idx="11">
                  <c:v>599.75614497842446</c:v>
                </c:pt>
                <c:pt idx="12">
                  <c:v>513.50277746895722</c:v>
                </c:pt>
                <c:pt idx="13">
                  <c:v>547.89415985327105</c:v>
                </c:pt>
                <c:pt idx="14">
                  <c:v>521.9205247058926</c:v>
                </c:pt>
                <c:pt idx="15">
                  <c:v>435.0359712565658</c:v>
                </c:pt>
                <c:pt idx="16">
                  <c:v>322.50942112391965</c:v>
                </c:pt>
                <c:pt idx="17">
                  <c:v>191.17394757160721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85.099189459019271</c:v>
                </c:pt>
                <c:pt idx="1">
                  <c:v>79.51710424257351</c:v>
                </c:pt>
                <c:pt idx="2">
                  <c:v>61.427840029034328</c:v>
                </c:pt>
                <c:pt idx="3">
                  <c:v>94.343835260672876</c:v>
                </c:pt>
                <c:pt idx="4">
                  <c:v>71.014534731450127</c:v>
                </c:pt>
                <c:pt idx="5">
                  <c:v>89.166077862717898</c:v>
                </c:pt>
                <c:pt idx="6">
                  <c:v>91.116892072393256</c:v>
                </c:pt>
                <c:pt idx="7">
                  <c:v>97.641151888727961</c:v>
                </c:pt>
                <c:pt idx="8">
                  <c:v>124.72757510037056</c:v>
                </c:pt>
                <c:pt idx="9">
                  <c:v>110.67735776811212</c:v>
                </c:pt>
                <c:pt idx="10">
                  <c:v>109.68470739935545</c:v>
                </c:pt>
                <c:pt idx="11">
                  <c:v>120.6746371145061</c:v>
                </c:pt>
                <c:pt idx="12">
                  <c:v>116.69709423675776</c:v>
                </c:pt>
                <c:pt idx="13">
                  <c:v>177.7991957779613</c:v>
                </c:pt>
                <c:pt idx="14">
                  <c:v>255.54074434156723</c:v>
                </c:pt>
                <c:pt idx="15">
                  <c:v>399.56209387347468</c:v>
                </c:pt>
                <c:pt idx="16">
                  <c:v>510.42336319324357</c:v>
                </c:pt>
                <c:pt idx="17">
                  <c:v>563.58642751406876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Coffs Harbour - Grafton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Coffs Harbour - Grafton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7263</v>
      </c>
      <c r="E30" s="21">
        <f>DataPrep!C12</f>
        <v>8964</v>
      </c>
      <c r="F30" s="21">
        <f>DataPrep!D12</f>
        <v>11670</v>
      </c>
      <c r="G30" s="22">
        <f>DataPrep!E12</f>
        <v>14248.772017423797</v>
      </c>
      <c r="H30" s="22">
        <f>DataPrep!F12</f>
        <v>17100.013161545128</v>
      </c>
      <c r="I30" s="22">
        <f>DataPrep!G12</f>
        <v>20202.143445098442</v>
      </c>
      <c r="J30" s="22">
        <f>DataPrep!H12</f>
        <v>23561.855108215121</v>
      </c>
    </row>
    <row r="31" spans="2:10" s="12" customFormat="1" ht="18" customHeight="1" x14ac:dyDescent="0.3">
      <c r="B31" s="17" t="s">
        <v>37</v>
      </c>
      <c r="C31" s="17"/>
      <c r="D31" s="25">
        <f>DataPrep!B15</f>
        <v>5.372756727966741</v>
      </c>
      <c r="E31" s="25">
        <f>DataPrep!C15</f>
        <v>6.4375278284474948</v>
      </c>
      <c r="F31" s="25">
        <f>DataPrep!D15</f>
        <v>7.9824345399326937</v>
      </c>
      <c r="G31" s="28">
        <f>DataPrep!E15</f>
        <v>9.6034750843654066</v>
      </c>
      <c r="H31" s="28">
        <f>DataPrep!F15</f>
        <v>11.311028682064512</v>
      </c>
      <c r="I31" s="28">
        <f>DataPrep!G15</f>
        <v>13.164693331094993</v>
      </c>
      <c r="J31" s="28">
        <f>DataPrep!H15</f>
        <v>15.177695895526361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Coffs Harbour - Grafton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3920.2840384776214</v>
      </c>
      <c r="E82" s="22">
        <f>DataPrep!E74</f>
        <v>4500.4532468038042</v>
      </c>
      <c r="F82" s="22">
        <f>DataPrep!F74</f>
        <v>5213.1109257063363</v>
      </c>
      <c r="G82" s="22">
        <f>DataPrep!G74</f>
        <v>6008.4553350585111</v>
      </c>
      <c r="H82" s="22">
        <f>DataPrep!H74</f>
        <v>6852.9348989283899</v>
      </c>
      <c r="I82" s="21">
        <f>H82-D82</f>
        <v>2932.6508604507685</v>
      </c>
      <c r="J82" s="33">
        <f>I82/D82*100</f>
        <v>74.807101517817969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2080.6995689311075</v>
      </c>
      <c r="E83" s="22">
        <f>DataPrep!E75</f>
        <v>2508.5936795768321</v>
      </c>
      <c r="F83" s="22">
        <f>DataPrep!F75</f>
        <v>2999.2055486128556</v>
      </c>
      <c r="G83" s="22">
        <f>DataPrep!G75</f>
        <v>3358.7281294406494</v>
      </c>
      <c r="H83" s="22">
        <f>DataPrep!H75</f>
        <v>3812.8807303986982</v>
      </c>
      <c r="I83" s="21">
        <f t="shared" ref="I83:I87" si="0">H83-D83</f>
        <v>1732.1811614675908</v>
      </c>
      <c r="J83" s="33">
        <f t="shared" ref="J83:J86" si="1">I83/D83*100</f>
        <v>83.249940901244244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2834.8720686411266</v>
      </c>
      <c r="E84" s="22">
        <f>DataPrep!E76</f>
        <v>3507.9590613460855</v>
      </c>
      <c r="F84" s="22">
        <f>DataPrep!F76</f>
        <v>4100.1504751077355</v>
      </c>
      <c r="G84" s="22">
        <f>DataPrep!G76</f>
        <v>4849.0826591852056</v>
      </c>
      <c r="H84" s="22">
        <f>DataPrep!H76</f>
        <v>5631.2841544049516</v>
      </c>
      <c r="I84" s="21">
        <f t="shared" si="0"/>
        <v>2796.412085763825</v>
      </c>
      <c r="J84" s="33">
        <f t="shared" si="1"/>
        <v>98.643325626481015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2115.7655339552743</v>
      </c>
      <c r="E85" s="22">
        <f>DataPrep!E77</f>
        <v>2577.9854549683296</v>
      </c>
      <c r="F85" s="22">
        <f>DataPrep!F77</f>
        <v>3157.0420735061575</v>
      </c>
      <c r="G85" s="22">
        <f>DataPrep!G77</f>
        <v>3813.9268420495746</v>
      </c>
      <c r="H85" s="22">
        <f>DataPrep!H77</f>
        <v>4527.8425099769574</v>
      </c>
      <c r="I85" s="21">
        <f t="shared" si="0"/>
        <v>2412.0769760216831</v>
      </c>
      <c r="J85" s="33">
        <f t="shared" si="1"/>
        <v>114.0049281128271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718.37879037823734</v>
      </c>
      <c r="E86" s="19">
        <f>DataPrep!E78</f>
        <v>1153.7805751121125</v>
      </c>
      <c r="F86" s="19">
        <f>DataPrep!F78</f>
        <v>1630.5041389954081</v>
      </c>
      <c r="G86" s="19">
        <f>DataPrep!G78</f>
        <v>2171.9504797478685</v>
      </c>
      <c r="H86" s="19">
        <f>DataPrep!H78</f>
        <v>2736.9128148894933</v>
      </c>
      <c r="I86" s="21">
        <f t="shared" si="0"/>
        <v>2018.5340245112561</v>
      </c>
      <c r="J86" s="33">
        <f t="shared" si="1"/>
        <v>280.98463534098317</v>
      </c>
      <c r="K86" s="12"/>
    </row>
    <row r="87" spans="2:11" ht="18" customHeight="1" x14ac:dyDescent="0.3">
      <c r="B87" s="14" t="s">
        <v>6</v>
      </c>
      <c r="C87" s="14"/>
      <c r="D87" s="23">
        <f>DataPrep!D79</f>
        <v>11670.000000383368</v>
      </c>
      <c r="E87" s="24">
        <f>DataPrep!E79</f>
        <v>14248.772017807163</v>
      </c>
      <c r="F87" s="24">
        <f>DataPrep!F79</f>
        <v>17100.013161928495</v>
      </c>
      <c r="G87" s="24">
        <f>DataPrep!G79</f>
        <v>20202.143445481812</v>
      </c>
      <c r="H87" s="24">
        <f>DataPrep!H79</f>
        <v>23561.855108598491</v>
      </c>
      <c r="I87" s="23">
        <f t="shared" si="0"/>
        <v>11891.855108215123</v>
      </c>
      <c r="J87" s="34">
        <f>I87/D87*100</f>
        <v>101.90107204648213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Coffs Harbour - Grafton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11670.000000383367</v>
      </c>
      <c r="F93" s="22">
        <f>DataPrep!E143</f>
        <v>14248.772017807165</v>
      </c>
      <c r="G93" s="22">
        <f>DataPrep!F143</f>
        <v>17100.013161928498</v>
      </c>
      <c r="H93" s="22">
        <f>DataPrep!G143</f>
        <v>20202.143445481812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1423.6757886065857</v>
      </c>
      <c r="F94" s="22">
        <f>DataPrep!E144</f>
        <v>1635.1266390461806</v>
      </c>
      <c r="G94" s="22">
        <f>DataPrep!F144</f>
        <v>1886.9066576251387</v>
      </c>
      <c r="H94" s="22">
        <f>DataPrep!G144</f>
        <v>2173.938467477924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330.11856736981622</v>
      </c>
      <c r="F95" s="22">
        <f>DataPrep!E145</f>
        <v>426.23231509587862</v>
      </c>
      <c r="G95" s="22">
        <f>DataPrep!F145</f>
        <v>533.4636847621158</v>
      </c>
      <c r="H95" s="22">
        <f>DataPrep!G145</f>
        <v>656.81578044001742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1485.2147961870278</v>
      </c>
      <c r="F96" s="22">
        <f>DataPrep!E146</f>
        <v>1642.3468201710277</v>
      </c>
      <c r="G96" s="22">
        <f>DataPrep!F146</f>
        <v>1748.6873106902938</v>
      </c>
      <c r="H96" s="22">
        <f>DataPrep!G146</f>
        <v>1842.5889760787734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14248.772017807165</v>
      </c>
      <c r="F97" s="19">
        <f>DataPrep!E147</f>
        <v>17100.013161928498</v>
      </c>
      <c r="G97" s="19">
        <f>DataPrep!F147</f>
        <v>20202.143445481812</v>
      </c>
      <c r="H97" s="19">
        <f>DataPrep!G147</f>
        <v>23561.855108598495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H15" sqref="H15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7263</v>
      </c>
      <c r="C12" s="3">
        <v>8964</v>
      </c>
      <c r="D12" s="3">
        <v>11670</v>
      </c>
      <c r="E12" s="3">
        <v>14248.772017423797</v>
      </c>
      <c r="F12" s="3">
        <v>17100.013161545128</v>
      </c>
      <c r="G12" s="3">
        <v>20202.143445098442</v>
      </c>
      <c r="H12" s="3">
        <v>23561.855108215121</v>
      </c>
      <c r="J12" t="str">
        <f>CONCATENATE("Aboriginal population, ",A5)</f>
        <v>Aboriginal population, Coffs Harbour - Grafton</v>
      </c>
    </row>
    <row r="13" spans="1:10" x14ac:dyDescent="0.3">
      <c r="A13" t="s">
        <v>5</v>
      </c>
      <c r="B13" s="3">
        <v>127919</v>
      </c>
      <c r="C13" s="3">
        <v>130282</v>
      </c>
      <c r="D13" s="3">
        <v>134526</v>
      </c>
      <c r="E13" s="3">
        <f>E14-E12</f>
        <v>134122.22798257621</v>
      </c>
      <c r="F13" s="3">
        <f t="shared" ref="F13:H13" si="0">F14-F12</f>
        <v>134079.98683845488</v>
      </c>
      <c r="G13" s="3">
        <f t="shared" si="0"/>
        <v>133254.85655490155</v>
      </c>
      <c r="H13" s="3">
        <f t="shared" si="0"/>
        <v>131678.14489178488</v>
      </c>
    </row>
    <row r="14" spans="1:10" x14ac:dyDescent="0.3">
      <c r="A14" t="s">
        <v>6</v>
      </c>
      <c r="B14" s="3">
        <f>B12+B13</f>
        <v>135182</v>
      </c>
      <c r="C14" s="3">
        <f t="shared" ref="C14:H14" si="1">C12+C13</f>
        <v>139246</v>
      </c>
      <c r="D14" s="3">
        <f t="shared" si="1"/>
        <v>146196</v>
      </c>
      <c r="E14" s="36">
        <v>148371</v>
      </c>
      <c r="F14" s="36">
        <v>151180</v>
      </c>
      <c r="G14" s="36">
        <v>153457</v>
      </c>
      <c r="H14" s="36">
        <v>155240</v>
      </c>
    </row>
    <row r="15" spans="1:10" x14ac:dyDescent="0.3">
      <c r="A15" t="s">
        <v>37</v>
      </c>
      <c r="B15" s="4">
        <f>B12/B14*100</f>
        <v>5.372756727966741</v>
      </c>
      <c r="C15" s="4">
        <f t="shared" ref="C15:H15" si="2">C12/C14*100</f>
        <v>6.4375278284474948</v>
      </c>
      <c r="D15" s="4">
        <f t="shared" si="2"/>
        <v>7.9824345399326937</v>
      </c>
      <c r="E15" s="4">
        <f t="shared" si="2"/>
        <v>9.6034750843654066</v>
      </c>
      <c r="F15" s="4">
        <f t="shared" si="2"/>
        <v>11.311028682064512</v>
      </c>
      <c r="G15" s="4">
        <f t="shared" si="2"/>
        <v>13.164693331094993</v>
      </c>
      <c r="H15" s="4">
        <f t="shared" si="2"/>
        <v>15.177695895526361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593.99707001460035</v>
      </c>
      <c r="E19" s="3">
        <v>741.24366614019539</v>
      </c>
      <c r="F19" s="3">
        <v>851.68799082767976</v>
      </c>
      <c r="G19" s="3">
        <v>980.14886225461441</v>
      </c>
      <c r="H19" s="3">
        <v>1127.3585529767377</v>
      </c>
    </row>
    <row r="20" spans="1:8" x14ac:dyDescent="0.3">
      <c r="A20" t="s">
        <v>4</v>
      </c>
      <c r="B20" t="s">
        <v>7</v>
      </c>
      <c r="C20" t="s">
        <v>9</v>
      </c>
      <c r="D20" s="3">
        <v>627.86943449302373</v>
      </c>
      <c r="E20" s="3">
        <v>721.82651787797704</v>
      </c>
      <c r="F20" s="3">
        <v>873.95034930464624</v>
      </c>
      <c r="G20" s="3">
        <v>994.90914838465699</v>
      </c>
      <c r="H20" s="3">
        <v>1135.0727115916147</v>
      </c>
    </row>
    <row r="21" spans="1:8" x14ac:dyDescent="0.3">
      <c r="A21" t="s">
        <v>4</v>
      </c>
      <c r="B21" t="s">
        <v>7</v>
      </c>
      <c r="C21" t="s">
        <v>10</v>
      </c>
      <c r="D21" s="3">
        <v>661.90324068409109</v>
      </c>
      <c r="E21" s="3">
        <v>739.80893222782788</v>
      </c>
      <c r="F21" s="3">
        <v>834.23535537682778</v>
      </c>
      <c r="G21" s="3">
        <v>991.49752483467057</v>
      </c>
      <c r="H21" s="3">
        <v>1120.0975986258713</v>
      </c>
    </row>
    <row r="22" spans="1:8" x14ac:dyDescent="0.3">
      <c r="A22" t="s">
        <v>4</v>
      </c>
      <c r="B22" t="s">
        <v>7</v>
      </c>
      <c r="C22" t="s">
        <v>11</v>
      </c>
      <c r="D22" s="3">
        <v>526.41096402746757</v>
      </c>
      <c r="E22" s="3">
        <v>698.86845844419179</v>
      </c>
      <c r="F22" s="3">
        <v>788.47836959189146</v>
      </c>
      <c r="G22" s="3">
        <v>879.0119959619127</v>
      </c>
      <c r="H22" s="3">
        <v>1032.4407239302193</v>
      </c>
    </row>
    <row r="23" spans="1:8" x14ac:dyDescent="0.3">
      <c r="A23" t="s">
        <v>4</v>
      </c>
      <c r="B23" t="s">
        <v>7</v>
      </c>
      <c r="C23" t="s">
        <v>12</v>
      </c>
      <c r="D23" s="3">
        <v>478.7241019803979</v>
      </c>
      <c r="E23" s="3">
        <v>484.76089037515823</v>
      </c>
      <c r="F23" s="3">
        <v>634.88014204126216</v>
      </c>
      <c r="G23" s="3">
        <v>721.02755914571856</v>
      </c>
      <c r="H23" s="3">
        <v>796.57202850190959</v>
      </c>
    </row>
    <row r="24" spans="1:8" x14ac:dyDescent="0.3">
      <c r="A24" t="s">
        <v>4</v>
      </c>
      <c r="B24" t="s">
        <v>7</v>
      </c>
      <c r="C24" t="s">
        <v>13</v>
      </c>
      <c r="D24" s="3">
        <v>401.36295111177435</v>
      </c>
      <c r="E24" s="3">
        <v>484.42708625293653</v>
      </c>
      <c r="F24" s="3">
        <v>537.64625099186594</v>
      </c>
      <c r="G24" s="3">
        <v>677.57369579619854</v>
      </c>
      <c r="H24" s="3">
        <v>769.83612840954663</v>
      </c>
    </row>
    <row r="25" spans="1:8" x14ac:dyDescent="0.3">
      <c r="A25" t="s">
        <v>4</v>
      </c>
      <c r="B25" t="s">
        <v>7</v>
      </c>
      <c r="C25" t="s">
        <v>14</v>
      </c>
      <c r="D25" s="3">
        <v>356.33551343992355</v>
      </c>
      <c r="E25" s="3">
        <v>414.5182374706435</v>
      </c>
      <c r="F25" s="3">
        <v>488.68870365273892</v>
      </c>
      <c r="G25" s="3">
        <v>556.64634893750883</v>
      </c>
      <c r="H25" s="3">
        <v>685.08647830213943</v>
      </c>
    </row>
    <row r="26" spans="1:8" x14ac:dyDescent="0.3">
      <c r="A26" t="s">
        <v>4</v>
      </c>
      <c r="B26" t="s">
        <v>7</v>
      </c>
      <c r="C26" t="s">
        <v>15</v>
      </c>
      <c r="D26" s="3">
        <v>306.25468433355968</v>
      </c>
      <c r="E26" s="3">
        <v>411.67754394083153</v>
      </c>
      <c r="F26" s="3">
        <v>474.13476304735531</v>
      </c>
      <c r="G26" s="3">
        <v>550.03455623105469</v>
      </c>
      <c r="H26" s="3">
        <v>629.17407975115498</v>
      </c>
    </row>
    <row r="27" spans="1:8" x14ac:dyDescent="0.3">
      <c r="A27" t="s">
        <v>4</v>
      </c>
      <c r="B27" t="s">
        <v>7</v>
      </c>
      <c r="C27" t="s">
        <v>16</v>
      </c>
      <c r="D27" s="3">
        <v>302.00312863429923</v>
      </c>
      <c r="E27" s="3">
        <v>370.99378370107007</v>
      </c>
      <c r="F27" s="3">
        <v>475.68831113516239</v>
      </c>
      <c r="G27" s="3">
        <v>543.98204044994191</v>
      </c>
      <c r="H27" s="3">
        <v>623.81278363510808</v>
      </c>
    </row>
    <row r="28" spans="1:8" x14ac:dyDescent="0.3">
      <c r="A28" t="s">
        <v>4</v>
      </c>
      <c r="B28" t="s">
        <v>7</v>
      </c>
      <c r="C28" t="s">
        <v>17</v>
      </c>
      <c r="D28" s="3">
        <v>308.87056518922066</v>
      </c>
      <c r="E28" s="3">
        <v>377.83081209055297</v>
      </c>
      <c r="F28" s="3">
        <v>466.69310441803617</v>
      </c>
      <c r="G28" s="3">
        <v>578.53596743367689</v>
      </c>
      <c r="H28" s="3">
        <v>656.74299030170857</v>
      </c>
    </row>
    <row r="29" spans="1:8" x14ac:dyDescent="0.3">
      <c r="A29" t="s">
        <v>4</v>
      </c>
      <c r="B29" t="s">
        <v>7</v>
      </c>
      <c r="C29" t="s">
        <v>18</v>
      </c>
      <c r="D29" s="3">
        <v>307.50343385925765</v>
      </c>
      <c r="E29" s="3">
        <v>359.17930098573549</v>
      </c>
      <c r="F29" s="3">
        <v>431.27708359320724</v>
      </c>
      <c r="G29" s="3">
        <v>530.0307737780804</v>
      </c>
      <c r="H29" s="3">
        <v>645.1077401177921</v>
      </c>
    </row>
    <row r="30" spans="1:8" x14ac:dyDescent="0.3">
      <c r="A30" t="s">
        <v>4</v>
      </c>
      <c r="B30" t="s">
        <v>7</v>
      </c>
      <c r="C30" t="s">
        <v>19</v>
      </c>
      <c r="D30" s="3">
        <v>264.00967673263398</v>
      </c>
      <c r="E30" s="3">
        <v>340.63045447697499</v>
      </c>
      <c r="F30" s="3">
        <v>393.83027967492814</v>
      </c>
      <c r="G30" s="3">
        <v>466.20530995229274</v>
      </c>
      <c r="H30" s="3">
        <v>571.04329297991364</v>
      </c>
    </row>
    <row r="31" spans="1:8" x14ac:dyDescent="0.3">
      <c r="A31" t="s">
        <v>4</v>
      </c>
      <c r="B31" t="s">
        <v>7</v>
      </c>
      <c r="C31" t="s">
        <v>20</v>
      </c>
      <c r="D31" s="3">
        <v>212.9644330633831</v>
      </c>
      <c r="E31" s="3">
        <v>297.98554433000714</v>
      </c>
      <c r="F31" s="3">
        <v>375.03634020887768</v>
      </c>
      <c r="G31" s="3">
        <v>432.4021446613105</v>
      </c>
      <c r="H31" s="3">
        <v>506.67748898259299</v>
      </c>
    </row>
    <row r="32" spans="1:8" x14ac:dyDescent="0.3">
      <c r="A32" t="s">
        <v>4</v>
      </c>
      <c r="B32" t="s">
        <v>7</v>
      </c>
      <c r="C32" t="s">
        <v>21</v>
      </c>
      <c r="D32" s="3">
        <v>163.84817709990355</v>
      </c>
      <c r="E32" s="3">
        <v>232.20470284581194</v>
      </c>
      <c r="F32" s="3">
        <v>312.43500065486063</v>
      </c>
      <c r="G32" s="3">
        <v>388.52502665449839</v>
      </c>
      <c r="H32" s="3">
        <v>447.44299622347307</v>
      </c>
    </row>
    <row r="33" spans="1:8" x14ac:dyDescent="0.3">
      <c r="A33" t="s">
        <v>4</v>
      </c>
      <c r="B33" t="s">
        <v>7</v>
      </c>
      <c r="C33" t="s">
        <v>22</v>
      </c>
      <c r="D33" s="3">
        <v>113.21709979956938</v>
      </c>
      <c r="E33" s="3">
        <v>168.0324493209495</v>
      </c>
      <c r="F33" s="3">
        <v>233.16665180467544</v>
      </c>
      <c r="G33" s="3">
        <v>309.03302282633291</v>
      </c>
      <c r="H33" s="3">
        <v>383.09505048018127</v>
      </c>
    </row>
    <row r="34" spans="1:8" x14ac:dyDescent="0.3">
      <c r="A34" t="s">
        <v>4</v>
      </c>
      <c r="B34" t="s">
        <v>7</v>
      </c>
      <c r="C34" t="s">
        <v>23</v>
      </c>
      <c r="D34" s="3">
        <v>56.03366917498208</v>
      </c>
      <c r="E34" s="3">
        <v>115.09435737879241</v>
      </c>
      <c r="F34" s="3">
        <v>167.24327181864192</v>
      </c>
      <c r="G34" s="3">
        <v>229.12701431386301</v>
      </c>
      <c r="H34" s="3">
        <v>299.99134546782489</v>
      </c>
    </row>
    <row r="35" spans="1:8" x14ac:dyDescent="0.3">
      <c r="A35" t="s">
        <v>4</v>
      </c>
      <c r="B35" t="s">
        <v>7</v>
      </c>
      <c r="C35" t="s">
        <v>24</v>
      </c>
      <c r="D35" s="3">
        <v>44.949971367538737</v>
      </c>
      <c r="E35" s="3">
        <v>58.665447419548983</v>
      </c>
      <c r="F35" s="3">
        <v>106.84684691691757</v>
      </c>
      <c r="G35" s="3">
        <v>152.72613158884639</v>
      </c>
      <c r="H35" s="3">
        <v>208.04155411784058</v>
      </c>
    </row>
    <row r="36" spans="1:8" x14ac:dyDescent="0.3">
      <c r="A36" t="s">
        <v>4</v>
      </c>
      <c r="B36" t="s">
        <v>7</v>
      </c>
      <c r="C36" t="s">
        <v>25</v>
      </c>
      <c r="D36" s="3">
        <v>27.224836952424948</v>
      </c>
      <c r="E36" s="3">
        <v>40.399739812852296</v>
      </c>
      <c r="F36" s="3">
        <v>54.150367263147643</v>
      </c>
      <c r="G36" s="3">
        <v>88.987402076503457</v>
      </c>
      <c r="H36" s="3">
        <v>131.69292184674339</v>
      </c>
    </row>
    <row r="37" spans="1:8" x14ac:dyDescent="0.3">
      <c r="A37" t="s">
        <v>4</v>
      </c>
      <c r="B37" t="s">
        <v>26</v>
      </c>
      <c r="C37" t="s">
        <v>8</v>
      </c>
      <c r="D37" s="3">
        <v>644.71441377019744</v>
      </c>
      <c r="E37" s="3">
        <v>764.94755493049774</v>
      </c>
      <c r="F37" s="3">
        <v>879.83871963320598</v>
      </c>
      <c r="G37" s="3">
        <v>1013.0386860744979</v>
      </c>
      <c r="H37" s="3">
        <v>1165.4863632447139</v>
      </c>
    </row>
    <row r="38" spans="1:8" x14ac:dyDescent="0.3">
      <c r="A38" t="s">
        <v>4</v>
      </c>
      <c r="B38" t="s">
        <v>26</v>
      </c>
      <c r="C38" t="s">
        <v>9</v>
      </c>
      <c r="D38" s="3">
        <v>650.70843426191311</v>
      </c>
      <c r="E38" s="3">
        <v>765.43742394942922</v>
      </c>
      <c r="F38" s="3">
        <v>892.00569484974073</v>
      </c>
      <c r="G38" s="3">
        <v>1016.4967624612417</v>
      </c>
      <c r="H38" s="3">
        <v>1160.19325388366</v>
      </c>
    </row>
    <row r="39" spans="1:8" x14ac:dyDescent="0.3">
      <c r="A39" t="s">
        <v>4</v>
      </c>
      <c r="B39" t="s">
        <v>26</v>
      </c>
      <c r="C39" t="s">
        <v>10</v>
      </c>
      <c r="D39" s="3">
        <v>741.09144525379543</v>
      </c>
      <c r="E39" s="3">
        <v>767.18915167787713</v>
      </c>
      <c r="F39" s="3">
        <v>881.39281571423612</v>
      </c>
      <c r="G39" s="3">
        <v>1012.3643510488293</v>
      </c>
      <c r="H39" s="3">
        <v>1144.7264186057928</v>
      </c>
    </row>
    <row r="40" spans="1:8" x14ac:dyDescent="0.3">
      <c r="A40" t="s">
        <v>4</v>
      </c>
      <c r="B40" t="s">
        <v>26</v>
      </c>
      <c r="C40" t="s">
        <v>11</v>
      </c>
      <c r="D40" s="3">
        <v>564.84354278032083</v>
      </c>
      <c r="E40" s="3">
        <v>788.74263169157655</v>
      </c>
      <c r="F40" s="3">
        <v>845.59315952218572</v>
      </c>
      <c r="G40" s="3">
        <v>956.5034061623943</v>
      </c>
      <c r="H40" s="3">
        <v>1088.3451370549772</v>
      </c>
    </row>
    <row r="41" spans="1:8" x14ac:dyDescent="0.3">
      <c r="A41" t="s">
        <v>4</v>
      </c>
      <c r="B41" t="s">
        <v>26</v>
      </c>
      <c r="C41" t="s">
        <v>12</v>
      </c>
      <c r="D41" s="3">
        <v>510.72096014292123</v>
      </c>
      <c r="E41" s="3">
        <v>536.22169906590568</v>
      </c>
      <c r="F41" s="3">
        <v>730.25387745751641</v>
      </c>
      <c r="G41" s="3">
        <v>802.18516817062391</v>
      </c>
      <c r="H41" s="3">
        <v>895.52284091159231</v>
      </c>
    </row>
    <row r="42" spans="1:8" x14ac:dyDescent="0.3">
      <c r="A42" t="s">
        <v>4</v>
      </c>
      <c r="B42" t="s">
        <v>26</v>
      </c>
      <c r="C42" t="s">
        <v>13</v>
      </c>
      <c r="D42" s="3">
        <v>446.65137893636637</v>
      </c>
      <c r="E42" s="3">
        <v>516.81996454737123</v>
      </c>
      <c r="F42" s="3">
        <v>578.25076867065297</v>
      </c>
      <c r="G42" s="3">
        <v>746.5315179538153</v>
      </c>
      <c r="H42" s="3">
        <v>834.31931945632459</v>
      </c>
    </row>
    <row r="43" spans="1:8" x14ac:dyDescent="0.3">
      <c r="A43" t="s">
        <v>4</v>
      </c>
      <c r="B43" t="s">
        <v>26</v>
      </c>
      <c r="C43" t="s">
        <v>14</v>
      </c>
      <c r="D43" s="3">
        <v>412.44028100717355</v>
      </c>
      <c r="E43" s="3">
        <v>482.71743972244855</v>
      </c>
      <c r="F43" s="3">
        <v>552.86815203721437</v>
      </c>
      <c r="G43" s="3">
        <v>629.74104619952095</v>
      </c>
      <c r="H43" s="3">
        <v>784.1739270500027</v>
      </c>
    </row>
    <row r="44" spans="1:8" x14ac:dyDescent="0.3">
      <c r="A44" t="s">
        <v>4</v>
      </c>
      <c r="B44" t="s">
        <v>26</v>
      </c>
      <c r="C44" t="s">
        <v>15</v>
      </c>
      <c r="D44" s="3">
        <v>356.43050383264898</v>
      </c>
      <c r="E44" s="3">
        <v>445.92549652028475</v>
      </c>
      <c r="F44" s="3">
        <v>521.64079159539426</v>
      </c>
      <c r="G44" s="3">
        <v>595.62105974798874</v>
      </c>
      <c r="H44" s="3">
        <v>680.56455953652437</v>
      </c>
    </row>
    <row r="45" spans="1:8" x14ac:dyDescent="0.3">
      <c r="A45" t="s">
        <v>4</v>
      </c>
      <c r="B45" t="s">
        <v>26</v>
      </c>
      <c r="C45" t="s">
        <v>16</v>
      </c>
      <c r="D45" s="3">
        <v>253.39362734538108</v>
      </c>
      <c r="E45" s="3">
        <v>380.87950919049928</v>
      </c>
      <c r="F45" s="3">
        <v>471.23273397735142</v>
      </c>
      <c r="G45" s="3">
        <v>548.9523938691774</v>
      </c>
      <c r="H45" s="3">
        <v>624.31687826414964</v>
      </c>
    </row>
    <row r="46" spans="1:8" x14ac:dyDescent="0.3">
      <c r="A46" t="s">
        <v>4</v>
      </c>
      <c r="B46" t="s">
        <v>26</v>
      </c>
      <c r="C46" t="s">
        <v>17</v>
      </c>
      <c r="D46" s="3">
        <v>288.4051710133275</v>
      </c>
      <c r="E46" s="3">
        <v>305.64683552149006</v>
      </c>
      <c r="F46" s="3">
        <v>429.12856485277041</v>
      </c>
      <c r="G46" s="3">
        <v>519.90468896283448</v>
      </c>
      <c r="H46" s="3">
        <v>601.58174931985923</v>
      </c>
    </row>
    <row r="47" spans="1:8" x14ac:dyDescent="0.3">
      <c r="A47" t="s">
        <v>4</v>
      </c>
      <c r="B47" t="s">
        <v>26</v>
      </c>
      <c r="C47" t="s">
        <v>18</v>
      </c>
      <c r="D47" s="3">
        <v>273.95323888656395</v>
      </c>
      <c r="E47" s="3">
        <v>328.86585403528852</v>
      </c>
      <c r="F47" s="3">
        <v>357.66002728085851</v>
      </c>
      <c r="G47" s="3">
        <v>480.87056984092987</v>
      </c>
      <c r="H47" s="3">
        <v>574.11798278331173</v>
      </c>
    </row>
    <row r="48" spans="1:8" x14ac:dyDescent="0.3">
      <c r="A48" t="s">
        <v>4</v>
      </c>
      <c r="B48" t="s">
        <v>26</v>
      </c>
      <c r="C48" t="s">
        <v>19</v>
      </c>
      <c r="D48" s="3">
        <v>232.9929737989157</v>
      </c>
      <c r="E48" s="3">
        <v>303.28716459371009</v>
      </c>
      <c r="F48" s="3">
        <v>366.03988205254166</v>
      </c>
      <c r="G48" s="3">
        <v>402.30939003701116</v>
      </c>
      <c r="H48" s="3">
        <v>525.71550253006046</v>
      </c>
    </row>
    <row r="49" spans="1:10" x14ac:dyDescent="0.3">
      <c r="A49" t="s">
        <v>4</v>
      </c>
      <c r="B49" t="s">
        <v>26</v>
      </c>
      <c r="C49" t="s">
        <v>20</v>
      </c>
      <c r="D49" s="3">
        <v>227.06604141197184</v>
      </c>
      <c r="E49" s="3">
        <v>264.5594889345702</v>
      </c>
      <c r="F49" s="3">
        <v>337.37679142493806</v>
      </c>
      <c r="G49" s="3">
        <v>403.66799738343894</v>
      </c>
      <c r="H49" s="3">
        <v>446.85576296171917</v>
      </c>
    </row>
    <row r="50" spans="1:10" x14ac:dyDescent="0.3">
      <c r="A50" t="s">
        <v>4</v>
      </c>
      <c r="B50" t="s">
        <v>26</v>
      </c>
      <c r="C50" t="s">
        <v>21</v>
      </c>
      <c r="D50" s="3">
        <v>144.3051626584442</v>
      </c>
      <c r="E50" s="3">
        <v>232.54779329741419</v>
      </c>
      <c r="F50" s="3">
        <v>272.04856865348415</v>
      </c>
      <c r="G50" s="3">
        <v>341.88434424655696</v>
      </c>
      <c r="H50" s="3">
        <v>408.6045033881457</v>
      </c>
    </row>
    <row r="51" spans="1:10" x14ac:dyDescent="0.3">
      <c r="A51" t="s">
        <v>4</v>
      </c>
      <c r="B51" t="s">
        <v>26</v>
      </c>
      <c r="C51" t="s">
        <v>22</v>
      </c>
      <c r="D51" s="3">
        <v>91.02450795291891</v>
      </c>
      <c r="E51" s="3">
        <v>154.03577145076548</v>
      </c>
      <c r="F51" s="3">
        <v>233.92473262488375</v>
      </c>
      <c r="G51" s="3">
        <v>275.13784058835017</v>
      </c>
      <c r="H51" s="3">
        <v>343.06708197819961</v>
      </c>
    </row>
    <row r="52" spans="1:10" x14ac:dyDescent="0.3">
      <c r="A52" t="s">
        <v>4</v>
      </c>
      <c r="B52" t="s">
        <v>26</v>
      </c>
      <c r="C52" t="s">
        <v>23</v>
      </c>
      <c r="D52" s="3">
        <v>52.844519704047144</v>
      </c>
      <c r="E52" s="3">
        <v>84.206335920434725</v>
      </c>
      <c r="F52" s="3">
        <v>136.82213968654057</v>
      </c>
      <c r="G52" s="3">
        <v>205.86439641863535</v>
      </c>
      <c r="H52" s="3">
        <v>243.9228146677701</v>
      </c>
    </row>
    <row r="53" spans="1:10" x14ac:dyDescent="0.3">
      <c r="A53" t="s">
        <v>4</v>
      </c>
      <c r="B53" t="s">
        <v>26</v>
      </c>
      <c r="C53" t="s">
        <v>24</v>
      </c>
      <c r="D53" s="3">
        <v>18.234718907271294</v>
      </c>
      <c r="E53" s="3">
        <v>52.432528587343079</v>
      </c>
      <c r="F53" s="3">
        <v>77.125778031675765</v>
      </c>
      <c r="G53" s="3">
        <v>120.09697066656535</v>
      </c>
      <c r="H53" s="3">
        <v>177.65255728088906</v>
      </c>
    </row>
    <row r="54" spans="1:10" x14ac:dyDescent="0.3">
      <c r="A54" t="s">
        <v>4</v>
      </c>
      <c r="B54" t="s">
        <v>26</v>
      </c>
      <c r="C54" t="s">
        <v>25</v>
      </c>
      <c r="D54" s="3">
        <v>6.6961267611369673</v>
      </c>
      <c r="E54" s="3">
        <v>16.161449078200089</v>
      </c>
      <c r="F54" s="3">
        <v>36.740781540580585</v>
      </c>
      <c r="G54" s="3">
        <v>60.568330367716456</v>
      </c>
      <c r="H54" s="3">
        <v>93.40198943842573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1238.7114837847978</v>
      </c>
      <c r="E55" s="3">
        <f t="shared" ref="E55:H55" si="3">E19+E37</f>
        <v>1506.1912210706932</v>
      </c>
      <c r="F55" s="3">
        <f t="shared" si="3"/>
        <v>1731.5267104608856</v>
      </c>
      <c r="G55" s="3">
        <f t="shared" si="3"/>
        <v>1993.1875483291124</v>
      </c>
      <c r="H55" s="3">
        <f t="shared" si="3"/>
        <v>2292.8449162214515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4">D20+D38</f>
        <v>1278.5778687549368</v>
      </c>
      <c r="E56" s="3">
        <f t="shared" si="4"/>
        <v>1487.2639418274061</v>
      </c>
      <c r="F56" s="3">
        <f t="shared" si="4"/>
        <v>1765.956044154387</v>
      </c>
      <c r="G56" s="3">
        <f t="shared" si="4"/>
        <v>2011.4059108458987</v>
      </c>
      <c r="H56" s="3">
        <f t="shared" si="4"/>
        <v>2295.2659654752747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5">D21+D39</f>
        <v>1402.9946859378865</v>
      </c>
      <c r="E57" s="3">
        <f t="shared" si="5"/>
        <v>1506.998083905705</v>
      </c>
      <c r="F57" s="3">
        <f t="shared" si="5"/>
        <v>1715.6281710910639</v>
      </c>
      <c r="G57" s="3">
        <f t="shared" si="5"/>
        <v>2003.8618758835</v>
      </c>
      <c r="H57" s="3">
        <f t="shared" si="5"/>
        <v>2264.8240172316641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6">D22+D40</f>
        <v>1091.2545068077884</v>
      </c>
      <c r="E58" s="3">
        <f t="shared" si="6"/>
        <v>1487.6110901357683</v>
      </c>
      <c r="F58" s="3">
        <f t="shared" si="6"/>
        <v>1634.0715291140773</v>
      </c>
      <c r="G58" s="3">
        <f t="shared" si="6"/>
        <v>1835.515402124307</v>
      </c>
      <c r="H58" s="3">
        <f t="shared" si="6"/>
        <v>2120.7858609851965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7">D23+D41</f>
        <v>989.44506212331908</v>
      </c>
      <c r="E59" s="3">
        <f t="shared" si="7"/>
        <v>1020.982589441064</v>
      </c>
      <c r="F59" s="3">
        <f t="shared" si="7"/>
        <v>1365.1340194987786</v>
      </c>
      <c r="G59" s="3">
        <f t="shared" si="7"/>
        <v>1523.2127273163424</v>
      </c>
      <c r="H59" s="3">
        <f t="shared" si="7"/>
        <v>1692.0948694135018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8">D24+D42</f>
        <v>848.01433004814066</v>
      </c>
      <c r="E60" s="3">
        <f t="shared" si="8"/>
        <v>1001.2470508003078</v>
      </c>
      <c r="F60" s="3">
        <f t="shared" si="8"/>
        <v>1115.8970196625189</v>
      </c>
      <c r="G60" s="3">
        <f t="shared" si="8"/>
        <v>1424.1052137500137</v>
      </c>
      <c r="H60" s="3">
        <f t="shared" si="8"/>
        <v>1604.1554478658713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9">D25+D43</f>
        <v>768.77579444709704</v>
      </c>
      <c r="E61" s="3">
        <f t="shared" si="9"/>
        <v>897.23567719309199</v>
      </c>
      <c r="F61" s="3">
        <f t="shared" si="9"/>
        <v>1041.5568556899534</v>
      </c>
      <c r="G61" s="3">
        <f t="shared" si="9"/>
        <v>1186.3873951370297</v>
      </c>
      <c r="H61" s="3">
        <f t="shared" si="9"/>
        <v>1469.2604053521422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10">D26+D44</f>
        <v>662.68518816620872</v>
      </c>
      <c r="E62" s="3">
        <f t="shared" si="10"/>
        <v>857.60304046111628</v>
      </c>
      <c r="F62" s="3">
        <f t="shared" si="10"/>
        <v>995.77555464274951</v>
      </c>
      <c r="G62" s="3">
        <f t="shared" si="10"/>
        <v>1145.6556159790434</v>
      </c>
      <c r="H62" s="3">
        <f t="shared" si="10"/>
        <v>1309.7386392876792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1">D27+D45</f>
        <v>555.39675597968028</v>
      </c>
      <c r="E63" s="3">
        <f t="shared" si="11"/>
        <v>751.87329289156935</v>
      </c>
      <c r="F63" s="3">
        <f t="shared" si="11"/>
        <v>946.92104511251387</v>
      </c>
      <c r="G63" s="3">
        <f t="shared" si="11"/>
        <v>1092.9344343191192</v>
      </c>
      <c r="H63" s="3">
        <f t="shared" si="11"/>
        <v>1248.1296618992578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2">D28+D46</f>
        <v>597.27573620254816</v>
      </c>
      <c r="E64" s="3">
        <f t="shared" si="12"/>
        <v>683.47764761204303</v>
      </c>
      <c r="F64" s="3">
        <f t="shared" si="12"/>
        <v>895.82166927080652</v>
      </c>
      <c r="G64" s="3">
        <f t="shared" si="12"/>
        <v>1098.4406563965113</v>
      </c>
      <c r="H64" s="3">
        <f t="shared" si="12"/>
        <v>1258.3247396215679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3">D29+D47</f>
        <v>581.45667274582161</v>
      </c>
      <c r="E65" s="3">
        <f t="shared" si="13"/>
        <v>688.04515502102402</v>
      </c>
      <c r="F65" s="3">
        <f t="shared" si="13"/>
        <v>788.93711087406575</v>
      </c>
      <c r="G65" s="3">
        <f t="shared" si="13"/>
        <v>1010.9013436190103</v>
      </c>
      <c r="H65" s="3">
        <f t="shared" si="13"/>
        <v>1219.2257229011038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4">D30+D48</f>
        <v>497.00265053154965</v>
      </c>
      <c r="E66" s="3">
        <f t="shared" si="14"/>
        <v>643.91761907068508</v>
      </c>
      <c r="F66" s="3">
        <f t="shared" si="14"/>
        <v>759.87016172746985</v>
      </c>
      <c r="G66" s="3">
        <f t="shared" si="14"/>
        <v>868.51469998930384</v>
      </c>
      <c r="H66" s="3">
        <f t="shared" si="14"/>
        <v>1096.7587955099741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5">D31+D49</f>
        <v>440.03047447535494</v>
      </c>
      <c r="E67" s="3">
        <f t="shared" si="15"/>
        <v>562.54503326457734</v>
      </c>
      <c r="F67" s="3">
        <f t="shared" si="15"/>
        <v>712.41313163381574</v>
      </c>
      <c r="G67" s="3">
        <f t="shared" si="15"/>
        <v>836.07014204474945</v>
      </c>
      <c r="H67" s="3">
        <f t="shared" si="15"/>
        <v>953.53325194431216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6">D32+D50</f>
        <v>308.15333975834778</v>
      </c>
      <c r="E68" s="3">
        <f t="shared" si="16"/>
        <v>464.75249614322615</v>
      </c>
      <c r="F68" s="3">
        <f t="shared" si="16"/>
        <v>584.48356930834484</v>
      </c>
      <c r="G68" s="3">
        <f t="shared" si="16"/>
        <v>730.40937090105535</v>
      </c>
      <c r="H68" s="3">
        <f t="shared" si="16"/>
        <v>856.04749961161883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7">D33+D51</f>
        <v>204.24160775248828</v>
      </c>
      <c r="E69" s="3">
        <f t="shared" si="17"/>
        <v>322.068220771715</v>
      </c>
      <c r="F69" s="3">
        <f t="shared" si="17"/>
        <v>467.09138442955918</v>
      </c>
      <c r="G69" s="3">
        <f t="shared" si="17"/>
        <v>584.17086341468303</v>
      </c>
      <c r="H69" s="3">
        <f t="shared" si="17"/>
        <v>726.16213245838094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8">D34+D52</f>
        <v>108.87818887902922</v>
      </c>
      <c r="E70" s="3">
        <f t="shared" si="18"/>
        <v>199.30069329922713</v>
      </c>
      <c r="F70" s="3">
        <f t="shared" si="18"/>
        <v>304.06541150518251</v>
      </c>
      <c r="G70" s="3">
        <f t="shared" si="18"/>
        <v>434.99141073249837</v>
      </c>
      <c r="H70" s="3">
        <f t="shared" si="18"/>
        <v>543.91416013559501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9">D35+D53</f>
        <v>63.184690274810031</v>
      </c>
      <c r="E71" s="3">
        <f t="shared" si="19"/>
        <v>111.09797600689205</v>
      </c>
      <c r="F71" s="3">
        <f t="shared" si="19"/>
        <v>183.97262494859334</v>
      </c>
      <c r="G71" s="3">
        <f t="shared" si="19"/>
        <v>272.82310225541175</v>
      </c>
      <c r="H71" s="3">
        <f t="shared" si="19"/>
        <v>385.69411139872966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20">D36+D54</f>
        <v>33.920963713561918</v>
      </c>
      <c r="E72" s="3">
        <f t="shared" si="20"/>
        <v>56.561188891052382</v>
      </c>
      <c r="F72" s="3">
        <f t="shared" si="20"/>
        <v>90.891148803728228</v>
      </c>
      <c r="G72" s="3">
        <f t="shared" si="20"/>
        <v>149.55573244421993</v>
      </c>
      <c r="H72" s="3">
        <f t="shared" si="20"/>
        <v>225.09491128516913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3920.2840384776214</v>
      </c>
      <c r="E74" s="3">
        <f t="shared" ref="E74:H74" si="21">SUM(E55:E57)</f>
        <v>4500.4532468038042</v>
      </c>
      <c r="F74" s="3">
        <f t="shared" si="21"/>
        <v>5213.1109257063363</v>
      </c>
      <c r="G74" s="3">
        <f t="shared" si="21"/>
        <v>6008.4553350585111</v>
      </c>
      <c r="H74" s="3">
        <f t="shared" si="21"/>
        <v>6852.9348989283899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2080.6995689311075</v>
      </c>
      <c r="E75" s="3">
        <f t="shared" ref="E75:H75" si="22">SUM(E58:E59)</f>
        <v>2508.5936795768321</v>
      </c>
      <c r="F75" s="3">
        <f t="shared" si="22"/>
        <v>2999.2055486128556</v>
      </c>
      <c r="G75" s="3">
        <f t="shared" si="22"/>
        <v>3358.7281294406494</v>
      </c>
      <c r="H75" s="3">
        <f t="shared" si="22"/>
        <v>3812.8807303986982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2834.8720686411266</v>
      </c>
      <c r="E76" s="3">
        <f t="shared" ref="E76:H76" si="23">SUM(E60:E63)</f>
        <v>3507.9590613460855</v>
      </c>
      <c r="F76" s="3">
        <f t="shared" si="23"/>
        <v>4100.1504751077355</v>
      </c>
      <c r="G76" s="3">
        <f t="shared" si="23"/>
        <v>4849.0826591852056</v>
      </c>
      <c r="H76" s="3">
        <f t="shared" si="23"/>
        <v>5631.2841544049516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2115.7655339552743</v>
      </c>
      <c r="E77" s="3">
        <f t="shared" ref="E77:H77" si="24">SUM(E64:E67)</f>
        <v>2577.9854549683296</v>
      </c>
      <c r="F77" s="3">
        <f t="shared" si="24"/>
        <v>3157.0420735061575</v>
      </c>
      <c r="G77" s="3">
        <f t="shared" si="24"/>
        <v>3813.9268420495746</v>
      </c>
      <c r="H77" s="3">
        <f t="shared" si="24"/>
        <v>4527.8425099769574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718.37879037823734</v>
      </c>
      <c r="E78" s="3">
        <f t="shared" ref="E78:H78" si="25">SUM(E68:E72)</f>
        <v>1153.7805751121125</v>
      </c>
      <c r="F78" s="3">
        <f t="shared" si="25"/>
        <v>1630.5041389954081</v>
      </c>
      <c r="G78" s="3">
        <f t="shared" si="25"/>
        <v>2171.9504797478685</v>
      </c>
      <c r="H78" s="3">
        <f t="shared" si="25"/>
        <v>2736.9128148894933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11670.000000383368</v>
      </c>
      <c r="E79" s="3">
        <f t="shared" ref="E79:H79" si="26">SUM(E74:E78)</f>
        <v>14248.772017807163</v>
      </c>
      <c r="F79" s="3">
        <f t="shared" si="26"/>
        <v>17100.013161928495</v>
      </c>
      <c r="G79" s="3">
        <f t="shared" si="26"/>
        <v>20202.143445481812</v>
      </c>
      <c r="H79" s="3">
        <f t="shared" si="26"/>
        <v>23561.855108598491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593.99707001460035</v>
      </c>
      <c r="E83" s="3">
        <f ca="1">OFFSET(C19,0,$A$82)</f>
        <v>1127.3585529767377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7">D20</f>
        <v>627.86943449302373</v>
      </c>
      <c r="E84" s="3">
        <f t="shared" ref="E84:E100" ca="1" si="28">OFFSET(C20,0,$A$82)</f>
        <v>1135.0727115916147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7"/>
        <v>661.90324068409109</v>
      </c>
      <c r="E85" s="3">
        <f t="shared" ca="1" si="28"/>
        <v>1120.0975986258713</v>
      </c>
      <c r="G85">
        <f t="shared" ref="G85:G87" si="29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7"/>
        <v>526.41096402746757</v>
      </c>
      <c r="E86" s="3">
        <f t="shared" ca="1" si="28"/>
        <v>1032.4407239302193</v>
      </c>
      <c r="G86">
        <f t="shared" si="29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7"/>
        <v>478.7241019803979</v>
      </c>
      <c r="E87" s="3">
        <f t="shared" ca="1" si="28"/>
        <v>796.57202850190959</v>
      </c>
      <c r="G87">
        <f t="shared" si="29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7"/>
        <v>401.36295111177435</v>
      </c>
      <c r="E88" s="3">
        <f t="shared" ca="1" si="28"/>
        <v>769.83612840954663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7"/>
        <v>356.33551343992355</v>
      </c>
      <c r="E89" s="3">
        <f t="shared" ca="1" si="28"/>
        <v>685.08647830213943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7"/>
        <v>306.25468433355968</v>
      </c>
      <c r="E90" s="3">
        <f t="shared" ca="1" si="28"/>
        <v>629.17407975115498</v>
      </c>
      <c r="G90" s="3">
        <f>MAX(D19:H54)</f>
        <v>1165.4863632447139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7"/>
        <v>302.00312863429923</v>
      </c>
      <c r="E91" s="3">
        <f t="shared" ca="1" si="28"/>
        <v>623.81278363510808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7"/>
        <v>308.87056518922066</v>
      </c>
      <c r="E92" s="3">
        <f t="shared" ca="1" si="28"/>
        <v>656.74299030170857</v>
      </c>
      <c r="G92" s="3">
        <f>MAX(G90:G91)</f>
        <v>1165.4863632447139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7"/>
        <v>307.50343385925765</v>
      </c>
      <c r="E93" s="3">
        <f t="shared" ca="1" si="28"/>
        <v>645.1077401177921</v>
      </c>
      <c r="G93" s="3">
        <f>-G92</f>
        <v>-1165.4863632447139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7"/>
        <v>264.00967673263398</v>
      </c>
      <c r="E94" s="3">
        <f t="shared" ca="1" si="28"/>
        <v>571.04329297991364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7"/>
        <v>212.9644330633831</v>
      </c>
      <c r="E95" s="3">
        <f t="shared" ca="1" si="28"/>
        <v>506.67748898259299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7"/>
        <v>163.84817709990355</v>
      </c>
      <c r="E96" s="3">
        <f t="shared" ca="1" si="28"/>
        <v>447.44299622347307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7"/>
        <v>113.21709979956938</v>
      </c>
      <c r="E97" s="3">
        <f t="shared" ca="1" si="28"/>
        <v>383.09505048018127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7"/>
        <v>56.03366917498208</v>
      </c>
      <c r="E98" s="3">
        <f t="shared" ca="1" si="28"/>
        <v>299.99134546782489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7"/>
        <v>44.949971367538737</v>
      </c>
      <c r="E99" s="3">
        <f t="shared" ca="1" si="28"/>
        <v>208.04155411784058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7"/>
        <v>27.224836952424948</v>
      </c>
      <c r="E100" s="3">
        <f t="shared" ca="1" si="28"/>
        <v>131.69292184674339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-644.71441377019744</v>
      </c>
      <c r="E101" s="3">
        <f ca="1">-OFFSET(C37,0,$A$82)</f>
        <v>-1165.4863632447139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30">-D38</f>
        <v>-650.70843426191311</v>
      </c>
      <c r="E102" s="3">
        <f t="shared" ref="E102:E118" ca="1" si="31">-OFFSET(C38,0,$A$82)</f>
        <v>-1160.19325388366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30"/>
        <v>-741.09144525379543</v>
      </c>
      <c r="E103" s="3">
        <f t="shared" ca="1" si="31"/>
        <v>-1144.7264186057928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30"/>
        <v>-564.84354278032083</v>
      </c>
      <c r="E104" s="3">
        <f t="shared" ca="1" si="31"/>
        <v>-1088.3451370549772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30"/>
        <v>-510.72096014292123</v>
      </c>
      <c r="E105" s="3">
        <f t="shared" ca="1" si="31"/>
        <v>-895.52284091159231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30"/>
        <v>-446.65137893636637</v>
      </c>
      <c r="E106" s="3">
        <f t="shared" ca="1" si="31"/>
        <v>-834.31931945632459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30"/>
        <v>-412.44028100717355</v>
      </c>
      <c r="E107" s="3">
        <f t="shared" ca="1" si="31"/>
        <v>-784.1739270500027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30"/>
        <v>-356.43050383264898</v>
      </c>
      <c r="E108" s="3">
        <f t="shared" ca="1" si="31"/>
        <v>-680.56455953652437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30"/>
        <v>-253.39362734538108</v>
      </c>
      <c r="E109" s="3">
        <f t="shared" ca="1" si="31"/>
        <v>-624.31687826414964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30"/>
        <v>-288.4051710133275</v>
      </c>
      <c r="E110" s="3">
        <f t="shared" ca="1" si="31"/>
        <v>-601.58174931985923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30"/>
        <v>-273.95323888656395</v>
      </c>
      <c r="E111" s="3">
        <f t="shared" ca="1" si="31"/>
        <v>-574.11798278331173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30"/>
        <v>-232.9929737989157</v>
      </c>
      <c r="E112" s="3">
        <f t="shared" ca="1" si="31"/>
        <v>-525.71550253006046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30"/>
        <v>-227.06604141197184</v>
      </c>
      <c r="E113" s="3">
        <f t="shared" ca="1" si="31"/>
        <v>-446.85576296171917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30"/>
        <v>-144.3051626584442</v>
      </c>
      <c r="E114" s="3">
        <f t="shared" ca="1" si="31"/>
        <v>-408.6045033881457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30"/>
        <v>-91.02450795291891</v>
      </c>
      <c r="E115" s="3">
        <f t="shared" ca="1" si="31"/>
        <v>-343.06708197819961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30"/>
        <v>-52.844519704047144</v>
      </c>
      <c r="E116" s="3">
        <f t="shared" ca="1" si="31"/>
        <v>-243.9228146677701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30"/>
        <v>-18.234718907271294</v>
      </c>
      <c r="E117" s="3">
        <f t="shared" ca="1" si="31"/>
        <v>-177.65255728088906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30"/>
        <v>-6.6961267611369673</v>
      </c>
      <c r="E118" s="3">
        <f t="shared" ca="1" si="31"/>
        <v>-93.40198943842573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1238.7114837847978</v>
      </c>
      <c r="E122" s="3">
        <f ca="1">OFFSET(C55,0,$A$121)</f>
        <v>2292.8449162214515</v>
      </c>
      <c r="F122" s="3"/>
      <c r="G122" s="3">
        <f ca="1">E122-D122</f>
        <v>1054.1334324366537</v>
      </c>
      <c r="H122" s="8">
        <f ca="1">G122/D122*100</f>
        <v>85.099189459019271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1278.5778687549368</v>
      </c>
      <c r="E123" s="3">
        <f t="shared" ref="E123:E139" ca="1" si="32">OFFSET(C56,0,$A$121)</f>
        <v>2295.2659654752747</v>
      </c>
      <c r="F123" s="3"/>
      <c r="G123" s="3">
        <f t="shared" ref="G123:G139" ca="1" si="33">E123-D123</f>
        <v>1016.6880967203379</v>
      </c>
      <c r="H123" s="8">
        <f ca="1">G123/D123*100</f>
        <v>79.51710424257351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4">D57</f>
        <v>1402.9946859378865</v>
      </c>
      <c r="E124" s="3">
        <f t="shared" ca="1" si="32"/>
        <v>2264.8240172316641</v>
      </c>
      <c r="F124" s="3"/>
      <c r="G124" s="3">
        <f t="shared" ca="1" si="33"/>
        <v>861.82933129377761</v>
      </c>
      <c r="H124" s="8">
        <f t="shared" ref="H124:H139" ca="1" si="35">G124/D124*100</f>
        <v>61.427840029034328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4"/>
        <v>1091.2545068077884</v>
      </c>
      <c r="E125" s="3">
        <f t="shared" ca="1" si="32"/>
        <v>2120.7858609851965</v>
      </c>
      <c r="F125" s="3"/>
      <c r="G125" s="3">
        <f t="shared" ca="1" si="33"/>
        <v>1029.531354177408</v>
      </c>
      <c r="H125" s="8">
        <f t="shared" ca="1" si="35"/>
        <v>94.343835260672876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4"/>
        <v>989.44506212331908</v>
      </c>
      <c r="E126" s="3">
        <f t="shared" ca="1" si="32"/>
        <v>1692.0948694135018</v>
      </c>
      <c r="F126" s="3"/>
      <c r="G126" s="3">
        <f t="shared" ca="1" si="33"/>
        <v>702.64980729018271</v>
      </c>
      <c r="H126" s="8">
        <f t="shared" ca="1" si="35"/>
        <v>71.014534731450127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4"/>
        <v>848.01433004814066</v>
      </c>
      <c r="E127" s="3">
        <f t="shared" ca="1" si="32"/>
        <v>1604.1554478658713</v>
      </c>
      <c r="F127" s="3"/>
      <c r="G127" s="3">
        <f t="shared" ca="1" si="33"/>
        <v>756.14111781773067</v>
      </c>
      <c r="H127" s="8">
        <f t="shared" ca="1" si="35"/>
        <v>89.166077862717898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4"/>
        <v>768.77579444709704</v>
      </c>
      <c r="E128" s="3">
        <f t="shared" ca="1" si="32"/>
        <v>1469.2604053521422</v>
      </c>
      <c r="F128" s="3"/>
      <c r="G128" s="3">
        <f t="shared" ca="1" si="33"/>
        <v>700.4846109050452</v>
      </c>
      <c r="H128" s="8">
        <f t="shared" ca="1" si="35"/>
        <v>91.116892072393256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4"/>
        <v>662.68518816620872</v>
      </c>
      <c r="E129" s="3">
        <f t="shared" ca="1" si="32"/>
        <v>1309.7386392876792</v>
      </c>
      <c r="F129" s="3"/>
      <c r="G129" s="3">
        <f t="shared" ca="1" si="33"/>
        <v>647.05345112147052</v>
      </c>
      <c r="H129" s="8">
        <f t="shared" ca="1" si="35"/>
        <v>97.641151888727961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4"/>
        <v>555.39675597968028</v>
      </c>
      <c r="E130" s="3">
        <f t="shared" ca="1" si="32"/>
        <v>1248.1296618992578</v>
      </c>
      <c r="F130" s="3"/>
      <c r="G130" s="3">
        <f t="shared" ca="1" si="33"/>
        <v>692.73290591957755</v>
      </c>
      <c r="H130" s="8">
        <f t="shared" ca="1" si="35"/>
        <v>124.72757510037056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4"/>
        <v>597.27573620254816</v>
      </c>
      <c r="E131" s="3">
        <f t="shared" ca="1" si="32"/>
        <v>1258.3247396215679</v>
      </c>
      <c r="F131" s="3"/>
      <c r="G131" s="3">
        <f t="shared" ca="1" si="33"/>
        <v>661.04900341901975</v>
      </c>
      <c r="H131" s="8">
        <f t="shared" ca="1" si="35"/>
        <v>110.67735776811212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4"/>
        <v>581.45667274582161</v>
      </c>
      <c r="E132" s="3">
        <f t="shared" ca="1" si="32"/>
        <v>1219.2257229011038</v>
      </c>
      <c r="F132" s="3"/>
      <c r="G132" s="3">
        <f ca="1">E132-D132</f>
        <v>637.76905015528223</v>
      </c>
      <c r="H132" s="8">
        <f t="shared" ca="1" si="35"/>
        <v>109.68470739935545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4"/>
        <v>497.00265053154965</v>
      </c>
      <c r="E133" s="3">
        <f t="shared" ca="1" si="32"/>
        <v>1096.7587955099741</v>
      </c>
      <c r="F133" s="3"/>
      <c r="G133" s="3">
        <f ca="1">E133-D133</f>
        <v>599.75614497842446</v>
      </c>
      <c r="H133" s="8">
        <f t="shared" ca="1" si="35"/>
        <v>120.6746371145061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4"/>
        <v>440.03047447535494</v>
      </c>
      <c r="E134" s="3">
        <f t="shared" ca="1" si="32"/>
        <v>953.53325194431216</v>
      </c>
      <c r="F134" s="3"/>
      <c r="G134" s="3">
        <f t="shared" ca="1" si="33"/>
        <v>513.50277746895722</v>
      </c>
      <c r="H134" s="8">
        <f t="shared" ca="1" si="35"/>
        <v>116.69709423675776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4"/>
        <v>308.15333975834778</v>
      </c>
      <c r="E135" s="3">
        <f t="shared" ca="1" si="32"/>
        <v>856.04749961161883</v>
      </c>
      <c r="F135" s="3"/>
      <c r="G135" s="3">
        <f t="shared" ca="1" si="33"/>
        <v>547.89415985327105</v>
      </c>
      <c r="H135" s="8">
        <f t="shared" ca="1" si="35"/>
        <v>177.7991957779613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4"/>
        <v>204.24160775248828</v>
      </c>
      <c r="E136" s="3">
        <f t="shared" ca="1" si="32"/>
        <v>726.16213245838094</v>
      </c>
      <c r="F136" s="3"/>
      <c r="G136" s="3">
        <f t="shared" ca="1" si="33"/>
        <v>521.9205247058926</v>
      </c>
      <c r="H136" s="8">
        <f t="shared" ca="1" si="35"/>
        <v>255.54074434156723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4"/>
        <v>108.87818887902922</v>
      </c>
      <c r="E137" s="3">
        <f t="shared" ca="1" si="32"/>
        <v>543.91416013559501</v>
      </c>
      <c r="F137" s="3"/>
      <c r="G137" s="3">
        <f t="shared" ca="1" si="33"/>
        <v>435.0359712565658</v>
      </c>
      <c r="H137" s="8">
        <f t="shared" ca="1" si="35"/>
        <v>399.56209387347468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4"/>
        <v>63.184690274810031</v>
      </c>
      <c r="E138" s="3">
        <f t="shared" ca="1" si="32"/>
        <v>385.69411139872966</v>
      </c>
      <c r="F138" s="3"/>
      <c r="G138" s="3">
        <f t="shared" ca="1" si="33"/>
        <v>322.50942112391965</v>
      </c>
      <c r="H138" s="8">
        <f t="shared" ca="1" si="35"/>
        <v>510.42336319324357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4"/>
        <v>33.920963713561918</v>
      </c>
      <c r="E139" s="3">
        <f t="shared" ca="1" si="32"/>
        <v>225.09491128516913</v>
      </c>
      <c r="F139" s="3"/>
      <c r="G139" s="3">
        <f t="shared" ca="1" si="33"/>
        <v>191.17394757160721</v>
      </c>
      <c r="H139" s="8">
        <f t="shared" ca="1" si="35"/>
        <v>563.58642751406876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11670.000000383367</v>
      </c>
      <c r="E143" s="3">
        <v>14248.772017807165</v>
      </c>
      <c r="F143" s="3">
        <v>17100.013161928498</v>
      </c>
      <c r="G143" s="3">
        <v>20202.143445481812</v>
      </c>
    </row>
    <row r="144" spans="1:8" x14ac:dyDescent="0.3">
      <c r="A144" t="s">
        <v>43</v>
      </c>
      <c r="D144" s="3">
        <v>1423.6757886065857</v>
      </c>
      <c r="E144" s="3">
        <v>1635.1266390461806</v>
      </c>
      <c r="F144" s="3">
        <v>1886.9066576251387</v>
      </c>
      <c r="G144" s="3">
        <v>2173.938467477924</v>
      </c>
    </row>
    <row r="145" spans="1:7" x14ac:dyDescent="0.3">
      <c r="A145" t="s">
        <v>44</v>
      </c>
      <c r="D145" s="3">
        <v>330.11856736981622</v>
      </c>
      <c r="E145" s="3">
        <v>426.23231509587862</v>
      </c>
      <c r="F145" s="3">
        <v>533.4636847621158</v>
      </c>
      <c r="G145" s="3">
        <v>656.81578044001742</v>
      </c>
    </row>
    <row r="146" spans="1:7" x14ac:dyDescent="0.3">
      <c r="A146" t="s">
        <v>57</v>
      </c>
      <c r="D146" s="3">
        <v>1485.2147961870278</v>
      </c>
      <c r="E146" s="3">
        <v>1642.3468201710277</v>
      </c>
      <c r="F146" s="3">
        <v>1748.6873106902938</v>
      </c>
      <c r="G146" s="3">
        <v>1842.5889760787734</v>
      </c>
    </row>
    <row r="147" spans="1:7" x14ac:dyDescent="0.3">
      <c r="A147" t="s">
        <v>45</v>
      </c>
      <c r="D147" s="3">
        <v>14248.772017807165</v>
      </c>
      <c r="E147" s="3">
        <v>17100.013161928498</v>
      </c>
      <c r="F147" s="3">
        <v>20202.143445481812</v>
      </c>
      <c r="G147" s="3">
        <v>23561.855108598495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2025-03-03T00:14:27Z</dcterms:modified>
</cp:coreProperties>
</file>