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2.xml" ContentType="application/vnd.openxmlformats-officedocument.spreadsheetml.table+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7.xml" ContentType="application/vnd.openxmlformats-officedocument.spreadsheetml.pivotTab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23902270\Desktop\PUBLICATIONS\"/>
    </mc:Choice>
  </mc:AlternateContent>
  <bookViews>
    <workbookView xWindow="0" yWindow="0" windowWidth="26445" windowHeight="12930" tabRatio="731"/>
  </bookViews>
  <sheets>
    <sheet name="Dashboard" sheetId="4" r:id="rId1"/>
    <sheet name="Unemployment" sheetId="3" state="hidden" r:id="rId2"/>
    <sheet name="Data table" sheetId="10" r:id="rId3"/>
    <sheet name="% of total population" sheetId="8" state="hidden" r:id="rId4"/>
    <sheet name="Card holders" sheetId="2" state="hidden" r:id="rId5"/>
    <sheet name="Pensions data" sheetId="1" state="hidden" r:id="rId6"/>
    <sheet name="MLHD % of pop" sheetId="12" state="hidden" r:id="rId7"/>
    <sheet name="MLHD unemp" sheetId="7" state="hidden" r:id="rId8"/>
    <sheet name="MLHD low income" sheetId="9" state="hidden" r:id="rId9"/>
    <sheet name="MLHD disab" sheetId="6" state="hidden" r:id="rId10"/>
    <sheet name="MLHDNSW data" sheetId="5" state="hidden" r:id="rId11"/>
  </sheets>
  <definedNames>
    <definedName name="Slicer_LGA">#N/A</definedName>
  </definedNames>
  <calcPr calcId="152511"/>
  <pivotCaches>
    <pivotCache cacheId="144" r:id="rId12"/>
    <pivotCache cacheId="145" r:id="rId13"/>
  </pivotCaches>
  <extLst>
    <ext xmlns:x14="http://schemas.microsoft.com/office/spreadsheetml/2009/9/main" uri="{BBE1A952-AA13-448e-AADC-164F8A28A991}">
      <x14:slicerCaches>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 i="5" l="1"/>
  <c r="AP2" i="1"/>
  <c r="AP3" i="1"/>
  <c r="AP4" i="1"/>
  <c r="AM4" i="1" s="1"/>
  <c r="AP5" i="1"/>
  <c r="AP6" i="1"/>
  <c r="AP7" i="1"/>
  <c r="AP8" i="1"/>
  <c r="AP9" i="1"/>
  <c r="AP10" i="1"/>
  <c r="AM10" i="1" s="1"/>
  <c r="AP11" i="1"/>
  <c r="AM11" i="1" s="1"/>
  <c r="AP12" i="1"/>
  <c r="AM12" i="1" s="1"/>
  <c r="AP13" i="1"/>
  <c r="AP14" i="1"/>
  <c r="AP15" i="1"/>
  <c r="AP16" i="1"/>
  <c r="AP17" i="1"/>
  <c r="AP18" i="1"/>
  <c r="AM18" i="1" s="1"/>
  <c r="AP19" i="1"/>
  <c r="AM19" i="1" s="1"/>
  <c r="AP20" i="1"/>
  <c r="AM20" i="1" s="1"/>
  <c r="AP21" i="1"/>
  <c r="AP22" i="1"/>
  <c r="AP23" i="1"/>
  <c r="AM5" i="1"/>
  <c r="AM6" i="1"/>
  <c r="AM7" i="1"/>
  <c r="AM8" i="1"/>
  <c r="AM9" i="1"/>
  <c r="AM13" i="1"/>
  <c r="AM14" i="1"/>
  <c r="AM15" i="1"/>
  <c r="AM16" i="1"/>
  <c r="AM17" i="1"/>
  <c r="AM21" i="1"/>
  <c r="AM22" i="1"/>
  <c r="AM23" i="1"/>
  <c r="AL2" i="5"/>
  <c r="AO2" i="5" s="1"/>
  <c r="AL3" i="5"/>
  <c r="AO3" i="5" s="1"/>
  <c r="AN3" i="5" l="1"/>
  <c r="AN2" i="5"/>
  <c r="AM2" i="5"/>
  <c r="AM3" i="1"/>
  <c r="AM2" i="1"/>
  <c r="AL23" i="1" l="1"/>
  <c r="AO23" i="1"/>
  <c r="AN23" i="1" l="1"/>
  <c r="AN9" i="1" l="1"/>
  <c r="AN17" i="1"/>
  <c r="AL4" i="1"/>
  <c r="AO6" i="1"/>
  <c r="AO22" i="1"/>
  <c r="AO7" i="1" l="1"/>
  <c r="AL5" i="1"/>
  <c r="AN4" i="1"/>
  <c r="AL22" i="1"/>
  <c r="AL21" i="1"/>
  <c r="AN20" i="1"/>
  <c r="AN11" i="1"/>
  <c r="AN10" i="1"/>
  <c r="AO15" i="1"/>
  <c r="AL14" i="1"/>
  <c r="AN19" i="1"/>
  <c r="AO14" i="1"/>
  <c r="AN2" i="1"/>
  <c r="AO9" i="1"/>
  <c r="AL20" i="1"/>
  <c r="AL6" i="1"/>
  <c r="AL13" i="1"/>
  <c r="AN12" i="1"/>
  <c r="AN3" i="1"/>
  <c r="AN18" i="1"/>
  <c r="AO17" i="1"/>
  <c r="AO16" i="1"/>
  <c r="AO8" i="1"/>
  <c r="AL12" i="1"/>
  <c r="AL19" i="1"/>
  <c r="AL11" i="1"/>
  <c r="AL3" i="1"/>
  <c r="AN16" i="1"/>
  <c r="AN8" i="1"/>
  <c r="AO21" i="1"/>
  <c r="AO13" i="1"/>
  <c r="AO5" i="1"/>
  <c r="AL18" i="1"/>
  <c r="AL10" i="1"/>
  <c r="AL2" i="1"/>
  <c r="AN15" i="1"/>
  <c r="AN7" i="1"/>
  <c r="AO20" i="1"/>
  <c r="AO12" i="1"/>
  <c r="AO4" i="1"/>
  <c r="AL17" i="1"/>
  <c r="AL9" i="1"/>
  <c r="AN22" i="1"/>
  <c r="AN14" i="1"/>
  <c r="AN6" i="1"/>
  <c r="AO19" i="1"/>
  <c r="AO11" i="1"/>
  <c r="AO3" i="1"/>
  <c r="AL16" i="1"/>
  <c r="AL8" i="1"/>
  <c r="AN21" i="1"/>
  <c r="AN13" i="1"/>
  <c r="AN5" i="1"/>
  <c r="AO18" i="1"/>
  <c r="AO10" i="1"/>
  <c r="AO2" i="1"/>
  <c r="AL15" i="1"/>
  <c r="AL7" i="1"/>
</calcChain>
</file>

<file path=xl/sharedStrings.xml><?xml version="1.0" encoding="utf-8"?>
<sst xmlns="http://schemas.openxmlformats.org/spreadsheetml/2006/main" count="255" uniqueCount="122">
  <si>
    <t>Age pensioners</t>
  </si>
  <si>
    <t>Persons aged 65 years and over</t>
  </si>
  <si>
    <t>% age pensioners</t>
  </si>
  <si>
    <t>Disability support pensioners</t>
  </si>
  <si>
    <t>Persons aged 16 to 64 years</t>
  </si>
  <si>
    <t>% disability support pensioners</t>
  </si>
  <si>
    <t>Female sole parent pensioners</t>
  </si>
  <si>
    <t>Females aged 15 to 54 years</t>
  </si>
  <si>
    <t>% female sole parent pensioners</t>
  </si>
  <si>
    <t>People receiving an unemployment benefit</t>
  </si>
  <si>
    <t>% people receiving an unemployment benefit</t>
  </si>
  <si>
    <t>People receiving an unemployment benefit for less than 6 months</t>
  </si>
  <si>
    <t>% people receiving an unemployment benefit short-term</t>
  </si>
  <si>
    <t>People receiving an unemployment benefit for longer than 6 months</t>
  </si>
  <si>
    <t>% people receiving an unemployment benefit long-term</t>
  </si>
  <si>
    <t>Young people 
(16 to 24 years) receiving an unemployment benefit</t>
  </si>
  <si>
    <t>Persons aged 16 to 24 years</t>
  </si>
  <si>
    <t>% young people receiving an unemployment benefit</t>
  </si>
  <si>
    <t>Low income, welfare-dependent families (with children)</t>
  </si>
  <si>
    <t>Total families</t>
  </si>
  <si>
    <t>% low income, welfare-dependent families (with children)</t>
  </si>
  <si>
    <t>Children in low income, welfare-dependent families</t>
  </si>
  <si>
    <t>Children under 16 years</t>
  </si>
  <si>
    <t>% children in low income, welfare-dependent families</t>
  </si>
  <si>
    <t>Health Care Card holders</t>
  </si>
  <si>
    <t>Persons 0 to 64 years</t>
  </si>
  <si>
    <t>% Health Care Card holders</t>
  </si>
  <si>
    <t>Pensioner Concession Card holders</t>
  </si>
  <si>
    <t>Persons aged 15 years and over</t>
  </si>
  <si>
    <t>% Pensioner Concession Card holders</t>
  </si>
  <si>
    <t>Seniors Health Card holders</t>
  </si>
  <si>
    <t>% Seniors Health Card holders</t>
  </si>
  <si>
    <t>Murrumbidgee</t>
  </si>
  <si>
    <t>Berrigan (A)</t>
  </si>
  <si>
    <t>Bland (A)</t>
  </si>
  <si>
    <t>Carrathool (A)</t>
  </si>
  <si>
    <t>Coolamon (A)</t>
  </si>
  <si>
    <t xml:space="preserve">Cootamundra-Gundagai Regional (A) </t>
  </si>
  <si>
    <t>Edward River (A)</t>
  </si>
  <si>
    <t>#</t>
  </si>
  <si>
    <t>..</t>
  </si>
  <si>
    <t>Federation (A)</t>
  </si>
  <si>
    <t>Greater Hume Shire (A)</t>
  </si>
  <si>
    <t>Griffith (C)</t>
  </si>
  <si>
    <t>Hay (A)</t>
  </si>
  <si>
    <t>Hilltops (A)</t>
  </si>
  <si>
    <t>Junee (A)</t>
  </si>
  <si>
    <t>Lachlan (A) - part b</t>
  </si>
  <si>
    <t>Leeton (A)</t>
  </si>
  <si>
    <t>Lockhart (A)</t>
  </si>
  <si>
    <t>Murray River (A)</t>
  </si>
  <si>
    <t>Murrumbidgee (A)</t>
  </si>
  <si>
    <t>Narrandera (A)</t>
  </si>
  <si>
    <t>Snowy Valleys (A)</t>
  </si>
  <si>
    <t>Temora (A)</t>
  </si>
  <si>
    <t>Wagga Wagga (C)</t>
  </si>
  <si>
    <t>New South Wales</t>
  </si>
  <si>
    <t>Persons aged 16 to 64 years2</t>
  </si>
  <si>
    <t>Persons aged 16 to 64 years3</t>
  </si>
  <si>
    <t>Persons aged 16 to 64 years4</t>
  </si>
  <si>
    <t>Persons aged 65 years and over5</t>
  </si>
  <si>
    <t>Row Labels</t>
  </si>
  <si>
    <t>Values</t>
  </si>
  <si>
    <t>LGA</t>
  </si>
  <si>
    <t>Area</t>
  </si>
  <si>
    <t>Unemployment benefit short-term %</t>
  </si>
  <si>
    <t>Total Unemployment benefit short-term %</t>
  </si>
  <si>
    <t>Unemployment benefit long-term %</t>
  </si>
  <si>
    <t>Total Unemployment benefit long-term %</t>
  </si>
  <si>
    <t>Young people receiving an unemployment benefit %</t>
  </si>
  <si>
    <t>Total Young people receiving an unemployment benefit %</t>
  </si>
  <si>
    <t>Unemployment benefit (all) %</t>
  </si>
  <si>
    <t>Total Unemployment benefit (all) %</t>
  </si>
  <si>
    <t>female sole parent pensioners %</t>
  </si>
  <si>
    <t>low income, welfare-dependent families (with children) %</t>
  </si>
  <si>
    <t>children in low income, welfare-dependent families %</t>
  </si>
  <si>
    <t>Total low income, welfare-dependent families (with children) %</t>
  </si>
  <si>
    <t>Total children in low income, welfare-dependent families %</t>
  </si>
  <si>
    <t>Total female sole parent pensioners %</t>
  </si>
  <si>
    <t>Sum of % Health Care Card holders</t>
  </si>
  <si>
    <t>Sum of % Pensioner Concession Card holders</t>
  </si>
  <si>
    <t>Health Care Card holders %</t>
  </si>
  <si>
    <t>Pensioner Concession Card holders %</t>
  </si>
  <si>
    <t>Sum of % Seniors Health Card holders2</t>
  </si>
  <si>
    <t>Sum of % age pensioners</t>
  </si>
  <si>
    <t>Total Health Care Card holders %</t>
  </si>
  <si>
    <t>Total Pensioner Concession Card holders %</t>
  </si>
  <si>
    <t>Seniors Health Card holders %</t>
  </si>
  <si>
    <t>Total Seniors Health Card holders %</t>
  </si>
  <si>
    <t>Total population</t>
  </si>
  <si>
    <t>% of total pop aged pension</t>
  </si>
  <si>
    <t>Health Care Card Holders %</t>
  </si>
  <si>
    <t>Total Health Care Card Holders %</t>
  </si>
  <si>
    <t>Persons aged 65 years and over2</t>
  </si>
  <si>
    <t>JobSeeker unemployment benefit</t>
  </si>
  <si>
    <t>Persons aged 22 to 64 years</t>
  </si>
  <si>
    <t>% people receiving a JobSeeker Payment</t>
  </si>
  <si>
    <t>Young people 
(16 to 21 years) receiving Youth Allowance (other)</t>
  </si>
  <si>
    <t>Persons aged 16 to 21 years</t>
  </si>
  <si>
    <t>% young people receiving Youth Allowance (other)</t>
  </si>
  <si>
    <t>Albury (C)</t>
  </si>
  <si>
    <t>Seniors Health Card holders2</t>
  </si>
  <si>
    <t>Persons aged 65 years and over53</t>
  </si>
  <si>
    <t>% Seniors Health Card holders4</t>
  </si>
  <si>
    <t>% of total pop Pensioner Concession Card Holders</t>
  </si>
  <si>
    <t>% of total pop Senior Health Card holders</t>
  </si>
  <si>
    <t>% of total Health Care Card Holders</t>
  </si>
  <si>
    <t>Senior Health Card holders %</t>
  </si>
  <si>
    <t>Total Senior Health Card holders %</t>
  </si>
  <si>
    <t>Murrmbidgee LHD Concession Card Holders - Department of Social Services data June 2020</t>
  </si>
  <si>
    <t>June 2020</t>
  </si>
  <si>
    <t xml:space="preserve"> June 2017</t>
  </si>
  <si>
    <t>People receiving an Age Pension</t>
  </si>
  <si>
    <t>People receiving a Disability Support Pension</t>
  </si>
  <si>
    <t>Females receiving a Parenting Payment (single)</t>
  </si>
  <si>
    <t>People aged 22 to 64 receiving a JobSeeker Payment</t>
  </si>
  <si>
    <t>People receiving Newstart Allowance or Youth Allowance (other) for less than 6 months</t>
  </si>
  <si>
    <t>% people receiving Newstart Allowance or Youth Allowance (other) short-term</t>
  </si>
  <si>
    <t>People receiving Newstart Allowance or Youth Allowance (other) for longer than 6 months</t>
  </si>
  <si>
    <t>% people receiving Newstart Allowance or Youth Allowance (other) long-term</t>
  </si>
  <si>
    <t>Source: Compiled by Public Health Information Develoment Unit (PHIDU) based on data from the Department of Social Services, June 2017 and June 2020; and the ABS Estimated Resident Population, 30 June 2017 and 2020</t>
  </si>
  <si>
    <t>www.phidu.torrens.edu.au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</si>
</sst>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7">
    <font>
      <sz val="11"/>
      <color theme="1"/>
      <name val="Calibri"/>
      <family val="2"/>
      <scheme val="minor"/>
    </font>
    <font>
      <sz val="10"/>
      <name val="Arial"/>
      <family val="2"/>
    </font>
    <font>
      <b/>
      <sz val="10"/>
      <color rgb="FF008789"/>
      <name val="Arial"/>
      <family val="2"/>
    </font>
    <font>
      <sz val="10"/>
      <color rgb="FF008789"/>
      <name val="Arial"/>
      <family val="2"/>
    </font>
    <font>
      <sz val="8"/>
      <name val="Arial"/>
      <family val="2"/>
    </font>
    <font>
      <b/>
      <sz val="10"/>
      <name val="Arial"/>
      <family val="2"/>
    </font>
    <font>
      <sz val="10"/>
      <color theme="1"/>
      <name val="Arial"/>
      <family val="2"/>
    </font>
    <font>
      <sz val="18"/>
      <color theme="0"/>
      <name val="Ebrima"/>
    </font>
    <font>
      <sz val="11"/>
      <color theme="1"/>
      <name val="Calibri"/>
      <family val="2"/>
      <scheme val="minor"/>
    </font>
    <font>
      <sz val="11"/>
      <name val="Calibri"/>
      <family val="2"/>
      <scheme val="minor"/>
    </font>
    <font>
      <b/>
      <sz val="9"/>
      <color theme="1"/>
      <name val="Calibri"/>
      <family val="2"/>
      <scheme val="minor"/>
    </font>
    <font>
      <sz val="9"/>
      <color theme="1"/>
      <name val="Calibri"/>
      <family val="2"/>
      <scheme val="minor"/>
    </font>
    <font>
      <sz val="11"/>
      <color rgb="FF000000"/>
      <name val="Calibri"/>
      <family val="2"/>
      <scheme val="minor"/>
    </font>
    <font>
      <sz val="10"/>
      <color rgb="FF008789"/>
      <name val="Arial"/>
    </font>
    <font>
      <sz val="9"/>
      <color theme="1"/>
      <name val="Calibri"/>
      <scheme val="minor"/>
    </font>
    <font>
      <sz val="11"/>
      <name val="Calibri"/>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249977111117893"/>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4" fillId="0" borderId="0"/>
    <xf numFmtId="0" fontId="16" fillId="0" borderId="0" applyNumberFormat="0" applyFill="0" applyBorder="0" applyAlignment="0" applyProtection="0"/>
  </cellStyleXfs>
  <cellXfs count="72">
    <xf numFmtId="0" fontId="0" fillId="0" borderId="0" xfId="0"/>
    <xf numFmtId="0" fontId="6" fillId="0" borderId="0" xfId="0" applyFont="1"/>
    <xf numFmtId="3" fontId="1" fillId="0" borderId="0" xfId="2" applyNumberFormat="1" applyAlignment="1">
      <alignment horizontal="right"/>
    </xf>
    <xf numFmtId="165" fontId="1" fillId="0" borderId="0" xfId="2" applyNumberFormat="1" applyAlignment="1">
      <alignment horizontal="right"/>
    </xf>
    <xf numFmtId="3" fontId="0" fillId="0" borderId="0" xfId="0" applyNumberFormat="1" applyAlignment="1">
      <alignment horizontal="right"/>
    </xf>
    <xf numFmtId="165" fontId="0" fillId="0" borderId="0" xfId="0" applyNumberFormat="1" applyAlignment="1">
      <alignment horizontal="right"/>
    </xf>
    <xf numFmtId="3"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65" fontId="0" fillId="0" borderId="0" xfId="0" applyNumberFormat="1"/>
    <xf numFmtId="3" fontId="3" fillId="2" borderId="1" xfId="2" applyNumberFormat="1" applyFont="1" applyFill="1" applyBorder="1" applyAlignment="1">
      <alignment horizontal="center" wrapText="1"/>
    </xf>
    <xf numFmtId="0" fontId="3" fillId="2" borderId="1" xfId="2" applyFont="1" applyFill="1" applyBorder="1" applyAlignment="1">
      <alignment horizontal="center" wrapText="1"/>
    </xf>
    <xf numFmtId="3" fontId="3" fillId="2" borderId="2" xfId="2" applyNumberFormat="1" applyFont="1" applyFill="1" applyBorder="1" applyAlignment="1">
      <alignment horizontal="center" wrapText="1"/>
    </xf>
    <xf numFmtId="3" fontId="3" fillId="2" borderId="0" xfId="2" applyNumberFormat="1" applyFont="1" applyFill="1" applyAlignment="1">
      <alignment horizontal="center" wrapText="1"/>
    </xf>
    <xf numFmtId="0" fontId="3" fillId="2" borderId="0" xfId="2" applyFont="1" applyFill="1" applyAlignment="1">
      <alignment horizontal="center" wrapText="1"/>
    </xf>
    <xf numFmtId="0" fontId="0" fillId="2" borderId="0" xfId="0" applyFill="1"/>
    <xf numFmtId="0" fontId="5" fillId="2" borderId="0" xfId="3" applyFont="1" applyFill="1"/>
    <xf numFmtId="3" fontId="5" fillId="2" borderId="0" xfId="2" applyNumberFormat="1" applyFont="1" applyFill="1" applyAlignment="1">
      <alignment horizontal="right"/>
    </xf>
    <xf numFmtId="164" fontId="5" fillId="2" borderId="0" xfId="2" applyNumberFormat="1" applyFont="1" applyFill="1" applyAlignment="1">
      <alignment horizontal="right"/>
    </xf>
    <xf numFmtId="0" fontId="2" fillId="2" borderId="0" xfId="0" applyFont="1" applyFill="1"/>
    <xf numFmtId="3" fontId="2" fillId="2" borderId="0" xfId="0" applyNumberFormat="1" applyFont="1" applyFill="1" applyAlignment="1">
      <alignment horizontal="right"/>
    </xf>
    <xf numFmtId="165" fontId="2" fillId="2" borderId="0" xfId="0" applyNumberFormat="1" applyFont="1" applyFill="1" applyAlignment="1">
      <alignment horizontal="right"/>
    </xf>
    <xf numFmtId="0" fontId="5" fillId="2" borderId="0" xfId="0" applyFont="1" applyFill="1"/>
    <xf numFmtId="0" fontId="2" fillId="2" borderId="1" xfId="1" applyFont="1" applyFill="1" applyBorder="1" applyAlignment="1">
      <alignment horizontal="left" vertical="center" wrapText="1"/>
    </xf>
    <xf numFmtId="0" fontId="0" fillId="2" borderId="0" xfId="0" applyFill="1" applyAlignment="1">
      <alignment wrapText="1"/>
    </xf>
    <xf numFmtId="0" fontId="0" fillId="0" borderId="0" xfId="0" applyAlignment="1"/>
    <xf numFmtId="0" fontId="7" fillId="3" borderId="0" xfId="0" applyFont="1" applyFill="1" applyAlignment="1">
      <alignment vertical="center"/>
    </xf>
    <xf numFmtId="0" fontId="0" fillId="3" borderId="0" xfId="0" applyFill="1"/>
    <xf numFmtId="0" fontId="0" fillId="0" borderId="0" xfId="0" applyFont="1"/>
    <xf numFmtId="0" fontId="0" fillId="0" borderId="0" xfId="0" applyFont="1" applyAlignment="1"/>
    <xf numFmtId="3" fontId="0" fillId="0" borderId="0" xfId="0" applyNumberFormat="1" applyFont="1"/>
    <xf numFmtId="0" fontId="8" fillId="0" borderId="0" xfId="0" applyFont="1"/>
    <xf numFmtId="3" fontId="9" fillId="0" borderId="6" xfId="2" applyNumberFormat="1" applyFont="1" applyBorder="1" applyAlignment="1">
      <alignment horizontal="right"/>
    </xf>
    <xf numFmtId="3" fontId="9" fillId="0" borderId="0" xfId="2" applyNumberFormat="1" applyFont="1" applyBorder="1" applyAlignment="1">
      <alignment horizontal="right"/>
    </xf>
    <xf numFmtId="165" fontId="9" fillId="0" borderId="7" xfId="2" applyNumberFormat="1" applyFont="1" applyBorder="1" applyAlignment="1">
      <alignment horizontal="right"/>
    </xf>
    <xf numFmtId="3" fontId="0" fillId="0" borderId="6" xfId="0" applyNumberFormat="1" applyFont="1" applyBorder="1" applyAlignment="1">
      <alignment horizontal="right"/>
    </xf>
    <xf numFmtId="3" fontId="0" fillId="0" borderId="0" xfId="0" applyNumberFormat="1" applyFont="1" applyBorder="1" applyAlignment="1">
      <alignment horizontal="right"/>
    </xf>
    <xf numFmtId="165" fontId="0" fillId="0" borderId="7" xfId="0" applyNumberFormat="1" applyFont="1" applyBorder="1" applyAlignment="1">
      <alignment horizontal="right"/>
    </xf>
    <xf numFmtId="3" fontId="11" fillId="4" borderId="3" xfId="2" applyNumberFormat="1" applyFont="1" applyFill="1" applyBorder="1" applyAlignment="1">
      <alignment horizontal="center" wrapText="1"/>
    </xf>
    <xf numFmtId="3" fontId="11" fillId="4" borderId="4" xfId="2" applyNumberFormat="1" applyFont="1" applyFill="1" applyBorder="1" applyAlignment="1">
      <alignment horizontal="center" wrapText="1"/>
    </xf>
    <xf numFmtId="0" fontId="11" fillId="4" borderId="5" xfId="2" applyFont="1" applyFill="1" applyBorder="1" applyAlignment="1">
      <alignment horizontal="center" wrapText="1"/>
    </xf>
    <xf numFmtId="0" fontId="0" fillId="0" borderId="3" xfId="0" applyFont="1" applyBorder="1"/>
    <xf numFmtId="3" fontId="9" fillId="0" borderId="3" xfId="2" applyNumberFormat="1" applyFont="1" applyFill="1" applyBorder="1" applyAlignment="1">
      <alignment horizontal="right"/>
    </xf>
    <xf numFmtId="3" fontId="9" fillId="0" borderId="4" xfId="2" applyNumberFormat="1" applyFont="1" applyFill="1" applyBorder="1" applyAlignment="1">
      <alignment horizontal="right"/>
    </xf>
    <xf numFmtId="165" fontId="9" fillId="0" borderId="5" xfId="2" applyNumberFormat="1" applyFont="1" applyFill="1" applyBorder="1" applyAlignment="1">
      <alignment horizontal="right"/>
    </xf>
    <xf numFmtId="0" fontId="0" fillId="0" borderId="8" xfId="0" applyFont="1" applyBorder="1"/>
    <xf numFmtId="3" fontId="9" fillId="0" borderId="8" xfId="2" applyNumberFormat="1" applyFont="1" applyFill="1" applyBorder="1" applyAlignment="1">
      <alignment horizontal="right"/>
    </xf>
    <xf numFmtId="3" fontId="9" fillId="0" borderId="1" xfId="2" applyNumberFormat="1" applyFont="1" applyFill="1" applyBorder="1" applyAlignment="1">
      <alignment horizontal="right"/>
    </xf>
    <xf numFmtId="165" fontId="9" fillId="0" borderId="9" xfId="2" applyNumberFormat="1" applyFont="1" applyFill="1" applyBorder="1" applyAlignment="1">
      <alignment horizontal="right"/>
    </xf>
    <xf numFmtId="0" fontId="0" fillId="0" borderId="10" xfId="0" applyFont="1" applyBorder="1"/>
    <xf numFmtId="0" fontId="0" fillId="0" borderId="11" xfId="0" applyFont="1" applyBorder="1"/>
    <xf numFmtId="0" fontId="10" fillId="4" borderId="12" xfId="1" applyFont="1" applyFill="1" applyBorder="1" applyAlignment="1">
      <alignment horizontal="left" vertical="center" wrapText="1"/>
    </xf>
    <xf numFmtId="3" fontId="1" fillId="0" borderId="0" xfId="2" applyNumberFormat="1" applyFill="1" applyAlignment="1">
      <alignment horizontal="right"/>
    </xf>
    <xf numFmtId="3" fontId="13" fillId="2" borderId="0" xfId="2" applyNumberFormat="1" applyFont="1" applyFill="1" applyAlignment="1">
      <alignment horizontal="center" wrapText="1"/>
    </xf>
    <xf numFmtId="0" fontId="3" fillId="2" borderId="0" xfId="2" applyFont="1" applyFill="1" applyBorder="1" applyAlignment="1">
      <alignment horizontal="center" wrapText="1"/>
    </xf>
    <xf numFmtId="165" fontId="1" fillId="0" borderId="0" xfId="2" applyNumberFormat="1" applyFill="1" applyAlignment="1">
      <alignment horizontal="right"/>
    </xf>
    <xf numFmtId="3" fontId="5" fillId="0" borderId="0" xfId="2" applyNumberFormat="1" applyFont="1" applyAlignment="1">
      <alignment horizontal="right"/>
    </xf>
    <xf numFmtId="164" fontId="5" fillId="0" borderId="0" xfId="2" applyNumberFormat="1" applyFont="1" applyAlignment="1">
      <alignment horizontal="right"/>
    </xf>
    <xf numFmtId="3" fontId="2" fillId="0" borderId="0" xfId="0" applyNumberFormat="1" applyFont="1" applyAlignment="1">
      <alignment horizontal="right"/>
    </xf>
    <xf numFmtId="165" fontId="2" fillId="0" borderId="0" xfId="0" applyNumberFormat="1" applyFont="1" applyAlignment="1">
      <alignment horizontal="right"/>
    </xf>
    <xf numFmtId="3" fontId="14" fillId="4" borderId="1" xfId="2" applyNumberFormat="1" applyFont="1" applyFill="1" applyBorder="1" applyAlignment="1">
      <alignment horizontal="center" wrapText="1"/>
    </xf>
    <xf numFmtId="3" fontId="15" fillId="0" borderId="6" xfId="2" applyNumberFormat="1" applyFont="1" applyFill="1" applyBorder="1" applyAlignment="1">
      <alignment horizontal="right"/>
    </xf>
    <xf numFmtId="3" fontId="15" fillId="0" borderId="0" xfId="2" applyNumberFormat="1" applyFont="1" applyFill="1" applyAlignment="1">
      <alignment horizontal="right"/>
    </xf>
    <xf numFmtId="165" fontId="15" fillId="0" borderId="7" xfId="2" applyNumberFormat="1" applyFont="1" applyFill="1" applyBorder="1" applyAlignment="1">
      <alignment horizontal="right"/>
    </xf>
    <xf numFmtId="0" fontId="12" fillId="0" borderId="0" xfId="0" applyFont="1" applyAlignment="1">
      <alignment wrapText="1"/>
    </xf>
    <xf numFmtId="0" fontId="16" fillId="0" borderId="0" xfId="4"/>
    <xf numFmtId="164" fontId="15" fillId="0" borderId="0" xfId="2" applyNumberFormat="1" applyFont="1" applyFill="1" applyAlignment="1">
      <alignment horizontal="right"/>
    </xf>
    <xf numFmtId="17" fontId="0" fillId="5" borderId="1" xfId="0" quotePrefix="1" applyNumberFormat="1" applyFont="1" applyFill="1" applyBorder="1" applyAlignment="1">
      <alignment horizontal="center"/>
    </xf>
    <xf numFmtId="17" fontId="0" fillId="6" borderId="1" xfId="0" quotePrefix="1" applyNumberFormat="1" applyFont="1" applyFill="1" applyBorder="1" applyAlignment="1">
      <alignment horizontal="center"/>
    </xf>
    <xf numFmtId="17" fontId="0" fillId="5" borderId="0" xfId="0" quotePrefix="1" applyNumberFormat="1" applyFont="1" applyFill="1" applyBorder="1" applyAlignment="1">
      <alignment horizontal="center"/>
    </xf>
  </cellXfs>
  <cellStyles count="5">
    <cellStyle name="Hyperlink" xfId="4" builtinId="8"/>
    <cellStyle name="Microsoft Excel found an error in the formula you entered. Do you want to accept the correction proposed below?_x000a__x000a_|_x000a__x000a_• To accept the correction, click Yes._x000a_• To close this message and correct the formula yourself, click No." xfId="1"/>
    <cellStyle name="Microsoft Excel found an error in the formula you entered. Do you want to accept the correction proposed below?_x000a__x000a_|_x000a__x000a_• To accept the correction, click Yes._x000a_• To close this message and correct the formula yourself, click No. 10 2" xfId="2"/>
    <cellStyle name="Normal" xfId="0" builtinId="0"/>
    <cellStyle name="Normal 18" xfId="3"/>
  </cellStyles>
  <dxfs count="176">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dxf>
    <dxf>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rgb="FF008789"/>
        <name val="Arial"/>
        <scheme val="none"/>
      </font>
      <numFmt numFmtId="3" formatCode="#,##0"/>
      <fill>
        <patternFill patternType="solid">
          <fgColor indexed="64"/>
          <bgColor theme="0"/>
        </patternFill>
      </fill>
      <alignment horizontal="center" vertical="bottom" textRotation="0" wrapText="1" indent="0" justifyLastLine="0" shrinkToFit="0" readingOrder="0"/>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alignment horizontal="right" vertical="bottom" textRotation="0" wrapText="0" indent="0" justifyLastLine="0" shrinkToFit="0" readingOrder="0"/>
    </dxf>
    <dxf>
      <font>
        <b val="0"/>
        <i val="0"/>
        <strike val="0"/>
        <condense val="0"/>
        <extend val="0"/>
        <outline val="0"/>
        <shadow val="0"/>
        <u val="none"/>
        <vertAlign val="baseline"/>
        <sz val="10"/>
        <color rgb="FF008789"/>
        <name val="Arial"/>
        <scheme val="none"/>
      </font>
      <numFmt numFmtId="3" formatCode="#,##0"/>
      <fill>
        <patternFill patternType="solid">
          <fgColor indexed="64"/>
          <bgColor theme="0"/>
        </patternFill>
      </fill>
      <alignment horizontal="center" vertical="bottom" textRotation="0" wrapText="1" indent="0" justifyLastLine="0" shrinkToFit="0" readingOrder="0"/>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numFmt numFmtId="165" formatCode="0.0"/>
    </dxf>
    <dxf>
      <numFmt numFmtId="165" formatCode="0.0"/>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164" formatCode="#,##0.0"/>
      <alignment horizontal="right" vertical="bottom" textRotation="0" wrapText="0" indent="0" justifyLastLine="0" shrinkToFit="0" readingOrder="0"/>
    </dxf>
    <dxf>
      <font>
        <strike val="0"/>
        <outline val="0"/>
        <shadow val="0"/>
        <u val="none"/>
        <vertAlign val="baseline"/>
        <sz val="11"/>
        <name val="Calibri"/>
        <scheme val="minor"/>
      </font>
      <numFmt numFmtId="164" formatCode="#,##0.0"/>
      <alignment horizontal="right" vertical="bottom" textRotation="0" wrapText="0" indent="0" justifyLastLine="0" shrinkToFit="0" readingOrder="0"/>
    </dxf>
    <dxf>
      <font>
        <strike val="0"/>
        <outline val="0"/>
        <shadow val="0"/>
        <u val="none"/>
        <vertAlign val="baseline"/>
        <sz val="11"/>
        <name val="Calibri"/>
        <scheme val="minor"/>
      </font>
      <numFmt numFmtId="164" formatCode="#,##0.0"/>
      <alignment horizontal="right" vertical="bottom" textRotation="0" wrapText="0" indent="0" justifyLastLine="0" shrinkToFit="0" readingOrder="0"/>
    </dxf>
    <dxf>
      <font>
        <strike val="0"/>
        <outline val="0"/>
        <shadow val="0"/>
        <u val="none"/>
        <vertAlign val="baseline"/>
        <sz val="11"/>
        <name val="Calibri"/>
        <scheme val="minor"/>
      </font>
      <numFmt numFmtId="164" formatCode="#,##0.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name val="Calibri"/>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font>
        <strike val="0"/>
        <outline val="0"/>
        <shadow val="0"/>
        <u val="none"/>
        <vertAlign val="baseline"/>
        <sz val="1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numFmt numFmtId="3" formatCode="#,##0"/>
      <alignment horizontal="righ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9"/>
        <color theme="1"/>
        <name val="Calibri"/>
        <scheme val="minor"/>
      </font>
      <numFmt numFmtId="3" formatCode="#,##0"/>
      <fill>
        <patternFill patternType="solid">
          <fgColor indexed="64"/>
          <bgColor theme="9" tint="0.59999389629810485"/>
        </patternFill>
      </fill>
      <alignment horizontal="center" vertical="bottom" textRotation="0" wrapText="1" indent="0" justifyLastLine="0" shrinkToFit="0" readingOrder="0"/>
    </dxf>
    <dxf>
      <fill>
        <patternFill>
          <bgColor rgb="FFEAEAEA"/>
        </patternFill>
      </fill>
    </dxf>
    <dxf>
      <fill>
        <patternFill>
          <bgColor rgb="FFEAEAEA"/>
        </patternFill>
      </fill>
    </dxf>
    <dxf>
      <numFmt numFmtId="165" formatCode="0.0"/>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final.xlsx]Card holders!Age&amp;Disab</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Concession Card Holders % of applicable population - LGA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6"/>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chemeClr val="accent4"/>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pivotFmt>
      <c:pivotFmt>
        <c:idx val="10"/>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pivotFmt>
      <c:pivotFmt>
        <c:idx val="12"/>
        <c:spPr>
          <a:solidFill>
            <a:schemeClr val="accent1"/>
          </a:solidFill>
          <a:ln>
            <a:noFill/>
          </a:ln>
          <a:effectLst/>
        </c:spPr>
      </c:pivotFmt>
    </c:pivotFmts>
    <c:plotArea>
      <c:layout/>
      <c:barChart>
        <c:barDir val="col"/>
        <c:grouping val="clustered"/>
        <c:varyColors val="0"/>
        <c:ser>
          <c:idx val="0"/>
          <c:order val="0"/>
          <c:tx>
            <c:strRef>
              <c:f>'Card holders'!$A$3</c:f>
              <c:strCache>
                <c:ptCount val="1"/>
                <c:pt idx="0">
                  <c:v>Health Care Card holders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'Card holders'!$A$4</c:f>
              <c:strCache>
                <c:ptCount val="1"/>
                <c:pt idx="0">
                  <c:v>Total</c:v>
                </c:pt>
              </c:strCache>
            </c:strRef>
          </c:cat>
          <c:val>
            <c:numRef>
              <c:f>'Card holders'!$A$4</c:f>
              <c:numCache>
                <c:formatCode>0.0</c:formatCode>
                <c:ptCount val="1"/>
                <c:pt idx="0">
                  <c:v>12.15325248918027</c:v>
                </c:pt>
              </c:numCache>
            </c:numRef>
          </c:val>
        </c:ser>
        <c:ser>
          <c:idx val="1"/>
          <c:order val="1"/>
          <c:tx>
            <c:strRef>
              <c:f>'Card holders'!$B$3</c:f>
              <c:strCache>
                <c:ptCount val="1"/>
                <c:pt idx="0">
                  <c:v>Seniors Health Card holders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'Card holders'!$A$4</c:f>
              <c:strCache>
                <c:ptCount val="1"/>
                <c:pt idx="0">
                  <c:v>Total</c:v>
                </c:pt>
              </c:strCache>
            </c:strRef>
          </c:cat>
          <c:val>
            <c:numRef>
              <c:f>'Card holders'!$B$4</c:f>
              <c:numCache>
                <c:formatCode>0.0</c:formatCode>
                <c:ptCount val="1"/>
                <c:pt idx="0">
                  <c:v>9.9082245590801783</c:v>
                </c:pt>
              </c:numCache>
            </c:numRef>
          </c:val>
        </c:ser>
        <c:ser>
          <c:idx val="2"/>
          <c:order val="2"/>
          <c:tx>
            <c:strRef>
              <c:f>'Card holders'!$C$3</c:f>
              <c:strCache>
                <c:ptCount val="1"/>
                <c:pt idx="0">
                  <c:v>Pensioner Concession Card holders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'Card holders'!$A$4</c:f>
              <c:strCache>
                <c:ptCount val="1"/>
                <c:pt idx="0">
                  <c:v>Total</c:v>
                </c:pt>
              </c:strCache>
            </c:strRef>
          </c:cat>
          <c:val>
            <c:numRef>
              <c:f>'Card holders'!$C$4</c:f>
              <c:numCache>
                <c:formatCode>0.0</c:formatCode>
                <c:ptCount val="1"/>
                <c:pt idx="0">
                  <c:v>28.458013284438987</c:v>
                </c:pt>
              </c:numCache>
            </c:numRef>
          </c:val>
        </c:ser>
        <c:dLbls>
          <c:dLblPos val="outEnd"/>
          <c:showLegendKey val="0"/>
          <c:showVal val="1"/>
          <c:showCatName val="0"/>
          <c:showSerName val="0"/>
          <c:showPercent val="0"/>
          <c:showBubbleSize val="0"/>
        </c:dLbls>
        <c:gapWidth val="219"/>
        <c:overlap val="-27"/>
        <c:axId val="1566312680"/>
        <c:axId val="1566311504"/>
      </c:barChart>
      <c:catAx>
        <c:axId val="1566312680"/>
        <c:scaling>
          <c:orientation val="minMax"/>
        </c:scaling>
        <c:delete val="1"/>
        <c:axPos val="b"/>
        <c:numFmt formatCode="General" sourceLinked="1"/>
        <c:majorTickMark val="none"/>
        <c:minorTickMark val="none"/>
        <c:tickLblPos val="nextTo"/>
        <c:crossAx val="1566311504"/>
        <c:crosses val="autoZero"/>
        <c:auto val="1"/>
        <c:lblAlgn val="ctr"/>
        <c:lblOffset val="100"/>
        <c:noMultiLvlLbl val="0"/>
      </c:catAx>
      <c:valAx>
        <c:axId val="1566311504"/>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of </a:t>
                </a:r>
                <a:r>
                  <a:rPr lang="en-US" sz="1000" b="0" i="0" u="none" strike="noStrike" baseline="0">
                    <a:effectLst/>
                  </a:rPr>
                  <a:t>applicable </a:t>
                </a:r>
                <a:r>
                  <a:rPr lang="en-AU"/>
                  <a:t>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312680"/>
        <c:crosses val="autoZero"/>
        <c:crossBetween val="between"/>
      </c:valAx>
      <c:spPr>
        <a:noFill/>
        <a:ln>
          <a:noFill/>
        </a:ln>
        <a:effectLst/>
      </c:spPr>
    </c:plotArea>
    <c:legend>
      <c:legendPos val="b"/>
      <c:layout>
        <c:manualLayout>
          <c:xMode val="edge"/>
          <c:yMode val="edge"/>
          <c:x val="0.13893942435665796"/>
          <c:y val="0.92118822356507779"/>
          <c:w val="0.85809848839716563"/>
          <c:h val="5.81399418095993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final.xlsx]MLHD low income!PivotTable2</c:name>
    <c:fmtId val="1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Low income families - MLHD and NSW</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pivotFmt>
    </c:pivotFmts>
    <c:plotArea>
      <c:layout/>
      <c:barChart>
        <c:barDir val="bar"/>
        <c:grouping val="clustered"/>
        <c:varyColors val="0"/>
        <c:ser>
          <c:idx val="0"/>
          <c:order val="0"/>
          <c:tx>
            <c:strRef>
              <c:f>'MLHD low income'!$B$3</c:f>
              <c:strCache>
                <c:ptCount val="1"/>
                <c:pt idx="0">
                  <c:v>Total</c:v>
                </c:pt>
              </c:strCache>
            </c:strRef>
          </c:tx>
          <c:spPr>
            <a:solidFill>
              <a:schemeClr val="accent1"/>
            </a:solidFill>
            <a:ln>
              <a:no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cat>
            <c:multiLvlStrRef>
              <c:f>'MLHD low income'!$A$4:$A$14</c:f>
              <c:multiLvlStrCache>
                <c:ptCount val="6"/>
                <c:lvl>
                  <c:pt idx="0">
                    <c:v>low income, welfare-dependent families (with children) %</c:v>
                  </c:pt>
                  <c:pt idx="1">
                    <c:v>children in low income, welfare-dependent families %</c:v>
                  </c:pt>
                  <c:pt idx="2">
                    <c:v>female sole parent pensioners %</c:v>
                  </c:pt>
                  <c:pt idx="3">
                    <c:v>low income, welfare-dependent families (with children) %</c:v>
                  </c:pt>
                  <c:pt idx="4">
                    <c:v>children in low income, welfare-dependent families %</c:v>
                  </c:pt>
                  <c:pt idx="5">
                    <c:v>female sole parent pensioners %</c:v>
                  </c:pt>
                </c:lvl>
                <c:lvl>
                  <c:pt idx="0">
                    <c:v>Murrumbidgee</c:v>
                  </c:pt>
                  <c:pt idx="3">
                    <c:v>New South Wales</c:v>
                  </c:pt>
                </c:lvl>
              </c:multiLvlStrCache>
            </c:multiLvlStrRef>
          </c:cat>
          <c:val>
            <c:numRef>
              <c:f>'MLHD low income'!$B$4:$B$14</c:f>
              <c:numCache>
                <c:formatCode>0.0</c:formatCode>
                <c:ptCount val="6"/>
                <c:pt idx="0">
                  <c:v>10.151776607399658</c:v>
                </c:pt>
                <c:pt idx="1">
                  <c:v>23.48898751369429</c:v>
                </c:pt>
                <c:pt idx="2">
                  <c:v>5.7645256599615022</c:v>
                </c:pt>
                <c:pt idx="3">
                  <c:v>8.7901434366028752</c:v>
                </c:pt>
                <c:pt idx="4">
                  <c:v>20.599089559530626</c:v>
                </c:pt>
                <c:pt idx="5">
                  <c:v>3.3153665596857786</c:v>
                </c:pt>
              </c:numCache>
            </c:numRef>
          </c:val>
        </c:ser>
        <c:dLbls>
          <c:showLegendKey val="0"/>
          <c:showVal val="0"/>
          <c:showCatName val="0"/>
          <c:showSerName val="0"/>
          <c:showPercent val="0"/>
          <c:showBubbleSize val="0"/>
        </c:dLbls>
        <c:gapWidth val="219"/>
        <c:axId val="1566309936"/>
        <c:axId val="1172778688"/>
      </c:barChart>
      <c:catAx>
        <c:axId val="1566309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2778688"/>
        <c:crosses val="autoZero"/>
        <c:auto val="1"/>
        <c:lblAlgn val="ctr"/>
        <c:lblOffset val="100"/>
        <c:noMultiLvlLbl val="0"/>
      </c:catAx>
      <c:valAx>
        <c:axId val="11727786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309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final.xlsx]MLHD disab!PivotTable2</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s>
    <c:plotArea>
      <c:layout/>
      <c:barChart>
        <c:barDir val="col"/>
        <c:grouping val="clustered"/>
        <c:varyColors val="0"/>
        <c:ser>
          <c:idx val="0"/>
          <c:order val="0"/>
          <c:tx>
            <c:strRef>
              <c:f>'MLHD disab'!$B$3</c:f>
              <c:strCache>
                <c:ptCount val="1"/>
                <c:pt idx="0">
                  <c:v>Total</c:v>
                </c:pt>
              </c:strCache>
            </c:strRef>
          </c:tx>
          <c:spPr>
            <a:solidFill>
              <a:schemeClr val="accent1"/>
            </a:solidFill>
            <a:ln>
              <a:no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cat>
            <c:multiLvlStrRef>
              <c:f>'MLHD disab'!$A$4:$A$14</c:f>
              <c:multiLvlStrCache>
                <c:ptCount val="6"/>
                <c:lvl>
                  <c:pt idx="0">
                    <c:v>Health Care Card holders %</c:v>
                  </c:pt>
                  <c:pt idx="1">
                    <c:v>Seniors Health Card holders %</c:v>
                  </c:pt>
                  <c:pt idx="2">
                    <c:v>Pensioner Concession Card holders %</c:v>
                  </c:pt>
                  <c:pt idx="3">
                    <c:v>Health Care Card holders %</c:v>
                  </c:pt>
                  <c:pt idx="4">
                    <c:v>Seniors Health Card holders %</c:v>
                  </c:pt>
                  <c:pt idx="5">
                    <c:v>Pensioner Concession Card holders %</c:v>
                  </c:pt>
                </c:lvl>
                <c:lvl>
                  <c:pt idx="0">
                    <c:v>Murrumbidgee</c:v>
                  </c:pt>
                  <c:pt idx="3">
                    <c:v>New South Wales</c:v>
                  </c:pt>
                </c:lvl>
              </c:multiLvlStrCache>
            </c:multiLvlStrRef>
          </c:cat>
          <c:val>
            <c:numRef>
              <c:f>'MLHD disab'!$B$4:$B$14</c:f>
              <c:numCache>
                <c:formatCode>General</c:formatCode>
                <c:ptCount val="6"/>
                <c:pt idx="0">
                  <c:v>10.588951861925366</c:v>
                </c:pt>
                <c:pt idx="1">
                  <c:v>9.7232923285515991</c:v>
                </c:pt>
                <c:pt idx="2">
                  <c:v>27.951852184226993</c:v>
                </c:pt>
                <c:pt idx="3">
                  <c:v>10.166294215094174</c:v>
                </c:pt>
                <c:pt idx="4">
                  <c:v>10.35302616029465</c:v>
                </c:pt>
                <c:pt idx="5">
                  <c:v>21.108133823749817</c:v>
                </c:pt>
              </c:numCache>
            </c:numRef>
          </c:val>
        </c:ser>
        <c:dLbls>
          <c:showLegendKey val="0"/>
          <c:showVal val="0"/>
          <c:showCatName val="0"/>
          <c:showSerName val="0"/>
          <c:showPercent val="0"/>
          <c:showBubbleSize val="0"/>
        </c:dLbls>
        <c:gapWidth val="219"/>
        <c:overlap val="-27"/>
        <c:axId val="1172779472"/>
        <c:axId val="1172780256"/>
      </c:barChart>
      <c:catAx>
        <c:axId val="117277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2780256"/>
        <c:crosses val="autoZero"/>
        <c:auto val="1"/>
        <c:lblAlgn val="ctr"/>
        <c:lblOffset val="100"/>
        <c:noMultiLvlLbl val="0"/>
      </c:catAx>
      <c:valAx>
        <c:axId val="1172780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2779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final.xlsx]MLHD disab!PivotTable2</c:name>
    <c:fmtId val="2"/>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AU" sz="1400" b="0" i="0" baseline="0">
                <a:effectLst/>
              </a:rPr>
              <a:t>Concession Card Holders % of applicable population - MLHD and NSW</a:t>
            </a:r>
            <a:endParaRPr lang="en-AU" sz="14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pivotFmt>
      <c:pivotFmt>
        <c:idx val="17"/>
        <c:spPr>
          <a:solidFill>
            <a:schemeClr val="accent3">
              <a:lumMod val="75000"/>
            </a:schemeClr>
          </a:solidFill>
          <a:ln>
            <a:noFill/>
          </a:ln>
          <a:effectLst/>
        </c:spPr>
      </c:pivotFmt>
      <c:pivotFmt>
        <c:idx val="18"/>
        <c:spPr>
          <a:solidFill>
            <a:schemeClr val="accent6"/>
          </a:solidFill>
          <a:ln>
            <a:noFill/>
          </a:ln>
          <a:effectLst/>
        </c:spPr>
      </c:pivotFmt>
      <c:pivotFmt>
        <c:idx val="19"/>
        <c:spPr>
          <a:solidFill>
            <a:schemeClr val="accent3">
              <a:lumMod val="75000"/>
            </a:schemeClr>
          </a:solidFill>
          <a:ln>
            <a:noFill/>
          </a:ln>
          <a:effectLst/>
        </c:spP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dLbl>
          <c:idx val="0"/>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3"/>
          </a:solidFill>
          <a:ln>
            <a:noFill/>
          </a:ln>
          <a:effectLst/>
        </c:spPr>
      </c:pivotFmt>
      <c:pivotFmt>
        <c:idx val="23"/>
        <c:spPr>
          <a:solidFill>
            <a:schemeClr val="accent6"/>
          </a:solidFill>
          <a:ln>
            <a:noFill/>
          </a:ln>
          <a:effectLst/>
        </c:spPr>
      </c:pivotFmt>
      <c:pivotFmt>
        <c:idx val="24"/>
        <c:spPr>
          <a:solidFill>
            <a:schemeClr val="accent3"/>
          </a:solidFill>
          <a:ln>
            <a:noFill/>
          </a:ln>
          <a:effectLst/>
        </c:spPr>
      </c:pivotFmt>
      <c:pivotFmt>
        <c:idx val="25"/>
        <c:spPr>
          <a:solidFill>
            <a:schemeClr val="accent6"/>
          </a:solidFill>
          <a:ln>
            <a:noFill/>
          </a:ln>
          <a:effectLst/>
        </c:spPr>
      </c:pivotFmt>
    </c:pivotFmts>
    <c:plotArea>
      <c:layout/>
      <c:barChart>
        <c:barDir val="col"/>
        <c:grouping val="clustered"/>
        <c:varyColors val="0"/>
        <c:ser>
          <c:idx val="0"/>
          <c:order val="0"/>
          <c:tx>
            <c:strRef>
              <c:f>'MLHD disab'!$B$3</c:f>
              <c:strCache>
                <c:ptCount val="1"/>
                <c:pt idx="0">
                  <c:v>Total</c:v>
                </c:pt>
              </c:strCache>
            </c:strRef>
          </c:tx>
          <c:spPr>
            <a:solidFill>
              <a:schemeClr val="accent1"/>
            </a:solidFill>
            <a:ln>
              <a:noFill/>
            </a:ln>
            <a:effectLst/>
          </c:spPr>
          <c:invertIfNegative val="0"/>
          <c:dPt>
            <c:idx val="0"/>
            <c:invertIfNegative val="0"/>
            <c:bubble3D val="0"/>
          </c:dPt>
          <c:dPt>
            <c:idx val="1"/>
            <c:invertIfNegative val="0"/>
            <c:bubble3D val="0"/>
            <c:spPr>
              <a:solidFill>
                <a:schemeClr val="accent6"/>
              </a:solidFill>
              <a:ln>
                <a:noFill/>
              </a:ln>
              <a:effectLst/>
            </c:spPr>
          </c:dPt>
          <c:dPt>
            <c:idx val="2"/>
            <c:invertIfNegative val="0"/>
            <c:bubble3D val="0"/>
            <c:spPr>
              <a:solidFill>
                <a:schemeClr val="accent3"/>
              </a:solidFill>
              <a:ln>
                <a:noFill/>
              </a:ln>
              <a:effectLst/>
            </c:spPr>
          </c:dPt>
          <c:dPt>
            <c:idx val="3"/>
            <c:invertIfNegative val="0"/>
            <c:bubble3D val="0"/>
          </c:dPt>
          <c:dPt>
            <c:idx val="4"/>
            <c:invertIfNegative val="0"/>
            <c:bubble3D val="0"/>
            <c:spPr>
              <a:solidFill>
                <a:schemeClr val="accent6"/>
              </a:solidFill>
              <a:ln>
                <a:noFill/>
              </a:ln>
              <a:effectLst/>
            </c:spPr>
          </c:dPt>
          <c:dPt>
            <c:idx val="5"/>
            <c:invertIfNegative val="0"/>
            <c:bubble3D val="0"/>
            <c:spPr>
              <a:solidFill>
                <a:schemeClr val="accent3"/>
              </a:solidFill>
              <a:ln>
                <a:noFill/>
              </a:ln>
              <a:effectLst/>
            </c:spPr>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'MLHD disab'!$A$4:$A$14</c:f>
              <c:multiLvlStrCache>
                <c:ptCount val="6"/>
                <c:lvl>
                  <c:pt idx="0">
                    <c:v>Health Care Card holders %</c:v>
                  </c:pt>
                  <c:pt idx="1">
                    <c:v>Seniors Health Card holders %</c:v>
                  </c:pt>
                  <c:pt idx="2">
                    <c:v>Pensioner Concession Card holders %</c:v>
                  </c:pt>
                  <c:pt idx="3">
                    <c:v>Health Care Card holders %</c:v>
                  </c:pt>
                  <c:pt idx="4">
                    <c:v>Seniors Health Card holders %</c:v>
                  </c:pt>
                  <c:pt idx="5">
                    <c:v>Pensioner Concession Card holders %</c:v>
                  </c:pt>
                </c:lvl>
                <c:lvl>
                  <c:pt idx="0">
                    <c:v>Murrumbidgee</c:v>
                  </c:pt>
                  <c:pt idx="3">
                    <c:v>New South Wales</c:v>
                  </c:pt>
                </c:lvl>
              </c:multiLvlStrCache>
            </c:multiLvlStrRef>
          </c:cat>
          <c:val>
            <c:numRef>
              <c:f>'MLHD disab'!$B$4:$B$14</c:f>
              <c:numCache>
                <c:formatCode>General</c:formatCode>
                <c:ptCount val="6"/>
                <c:pt idx="0">
                  <c:v>10.588951861925366</c:v>
                </c:pt>
                <c:pt idx="1">
                  <c:v>9.7232923285515991</c:v>
                </c:pt>
                <c:pt idx="2">
                  <c:v>27.951852184226993</c:v>
                </c:pt>
                <c:pt idx="3">
                  <c:v>10.166294215094174</c:v>
                </c:pt>
                <c:pt idx="4">
                  <c:v>10.35302616029465</c:v>
                </c:pt>
                <c:pt idx="5">
                  <c:v>21.108133823749817</c:v>
                </c:pt>
              </c:numCache>
            </c:numRef>
          </c:val>
        </c:ser>
        <c:dLbls>
          <c:showLegendKey val="0"/>
          <c:showVal val="0"/>
          <c:showCatName val="0"/>
          <c:showSerName val="0"/>
          <c:showPercent val="0"/>
          <c:showBubbleSize val="0"/>
        </c:dLbls>
        <c:gapWidth val="96"/>
        <c:overlap val="-30"/>
        <c:axId val="1566313072"/>
        <c:axId val="1566310328"/>
      </c:barChart>
      <c:catAx>
        <c:axId val="156631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310328"/>
        <c:crosses val="autoZero"/>
        <c:auto val="1"/>
        <c:lblAlgn val="ctr"/>
        <c:lblOffset val="100"/>
        <c:noMultiLvlLbl val="0"/>
      </c:catAx>
      <c:valAx>
        <c:axId val="1566310328"/>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applicable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313072"/>
        <c:crosses val="autoZero"/>
        <c:crossBetween val="between"/>
      </c:valAx>
      <c:spPr>
        <a:noFill/>
        <a:ln>
          <a:noFill/>
        </a:ln>
        <a:effectLst/>
      </c:spPr>
    </c:plotArea>
    <c:plotVisOnly val="1"/>
    <c:dispBlanksAs val="gap"/>
    <c:showDLblsOverMax val="0"/>
  </c:chart>
  <c:spPr>
    <a:solidFill>
      <a:srgbClr val="F8F8F8"/>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 of total population!familyinc</c:name>
    <c:fmtId val="2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Concession Card holders % of total population - LGA</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pivotFmt>
      <c:pivotFmt>
        <c:idx val="13"/>
        <c:spPr>
          <a:solidFill>
            <a:schemeClr val="accent4"/>
          </a:solidFill>
          <a:ln>
            <a:noFill/>
          </a:ln>
          <a:effectLst/>
        </c:spP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 of total population'!$A$4</c:f>
              <c:strCache>
                <c:ptCount val="1"/>
                <c:pt idx="0">
                  <c:v>Health Care Card Holders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of total population'!$A$5</c:f>
              <c:strCache>
                <c:ptCount val="1"/>
                <c:pt idx="0">
                  <c:v>Total</c:v>
                </c:pt>
              </c:strCache>
            </c:strRef>
          </c:cat>
          <c:val>
            <c:numRef>
              <c:f>'% of total population'!$A$5</c:f>
              <c:numCache>
                <c:formatCode>0.0</c:formatCode>
                <c:ptCount val="1"/>
                <c:pt idx="0">
                  <c:v>9.9247932153036142</c:v>
                </c:pt>
              </c:numCache>
            </c:numRef>
          </c:val>
        </c:ser>
        <c:ser>
          <c:idx val="1"/>
          <c:order val="1"/>
          <c:tx>
            <c:strRef>
              <c:f>'% of total population'!$B$4</c:f>
              <c:strCache>
                <c:ptCount val="1"/>
                <c:pt idx="0">
                  <c:v>Senior Health Card holders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of total population'!$A$5</c:f>
              <c:strCache>
                <c:ptCount val="1"/>
                <c:pt idx="0">
                  <c:v>Total</c:v>
                </c:pt>
              </c:strCache>
            </c:strRef>
          </c:cat>
          <c:val>
            <c:numRef>
              <c:f>'% of total population'!$B$5</c:f>
              <c:numCache>
                <c:formatCode>0.0</c:formatCode>
                <c:ptCount val="1"/>
                <c:pt idx="0">
                  <c:v>1.8168037672213249</c:v>
                </c:pt>
              </c:numCache>
            </c:numRef>
          </c:val>
        </c:ser>
        <c:ser>
          <c:idx val="2"/>
          <c:order val="2"/>
          <c:tx>
            <c:strRef>
              <c:f>'% of total population'!$C$4</c:f>
              <c:strCache>
                <c:ptCount val="1"/>
                <c:pt idx="0">
                  <c:v>Pensioner Concession Card holders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of total population'!$A$5</c:f>
              <c:strCache>
                <c:ptCount val="1"/>
                <c:pt idx="0">
                  <c:v>Total</c:v>
                </c:pt>
              </c:strCache>
            </c:strRef>
          </c:cat>
          <c:val>
            <c:numRef>
              <c:f>'% of total population'!$C$5</c:f>
              <c:numCache>
                <c:formatCode>0.0</c:formatCode>
                <c:ptCount val="1"/>
                <c:pt idx="0">
                  <c:v>22.923896225844924</c:v>
                </c:pt>
              </c:numCache>
            </c:numRef>
          </c:val>
        </c:ser>
        <c:dLbls>
          <c:dLblPos val="outEnd"/>
          <c:showLegendKey val="0"/>
          <c:showVal val="1"/>
          <c:showCatName val="0"/>
          <c:showSerName val="0"/>
          <c:showPercent val="0"/>
          <c:showBubbleSize val="0"/>
        </c:dLbls>
        <c:gapWidth val="219"/>
        <c:overlap val="-27"/>
        <c:axId val="937720600"/>
        <c:axId val="937721384"/>
      </c:barChart>
      <c:catAx>
        <c:axId val="937720600"/>
        <c:scaling>
          <c:orientation val="minMax"/>
        </c:scaling>
        <c:delete val="1"/>
        <c:axPos val="b"/>
        <c:numFmt formatCode="General" sourceLinked="1"/>
        <c:majorTickMark val="none"/>
        <c:minorTickMark val="none"/>
        <c:tickLblPos val="nextTo"/>
        <c:crossAx val="937721384"/>
        <c:crosses val="autoZero"/>
        <c:auto val="1"/>
        <c:lblAlgn val="ctr"/>
        <c:lblOffset val="100"/>
        <c:noMultiLvlLbl val="0"/>
      </c:catAx>
      <c:valAx>
        <c:axId val="937721384"/>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of total</a:t>
                </a:r>
                <a:r>
                  <a:rPr lang="en-AU" baseline="0"/>
                  <a:t> </a:t>
                </a:r>
                <a:r>
                  <a:rPr lang="en-AU"/>
                  <a:t>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7720600"/>
        <c:crosses val="autoZero"/>
        <c:crossBetween val="between"/>
      </c:valAx>
      <c:spPr>
        <a:noFill/>
        <a:ln>
          <a:noFill/>
        </a:ln>
        <a:effectLst/>
      </c:spPr>
    </c:plotArea>
    <c:legend>
      <c:legendPos val="b"/>
      <c:layout>
        <c:manualLayout>
          <c:xMode val="edge"/>
          <c:yMode val="edge"/>
          <c:x val="0.14848480419804219"/>
          <c:y val="0.92672779400627503"/>
          <c:w val="0.84896807177043909"/>
          <c:h val="5.7966569295683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final.xlsx]MLHD % of pop!PivotTable2</c:name>
    <c:fmtId val="2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Concession card</a:t>
            </a:r>
            <a:r>
              <a:rPr lang="en-US" sz="1400" baseline="0"/>
              <a:t> holders </a:t>
            </a:r>
            <a:r>
              <a:rPr lang="en-US" sz="1400"/>
              <a:t>as a % of total population - MLHD and </a:t>
            </a:r>
            <a:r>
              <a:rPr lang="en-US" sz="1400" baseline="0"/>
              <a:t> NSW</a:t>
            </a:r>
            <a:endParaRPr lang="en-US" sz="1400"/>
          </a:p>
        </c:rich>
      </c:tx>
      <c:layout>
        <c:manualLayout>
          <c:xMode val="edge"/>
          <c:yMode val="edge"/>
          <c:x val="0.12767072225204271"/>
          <c:y val="1.93236763979044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6"/>
          </a:solidFill>
          <a:ln>
            <a:noFill/>
          </a:ln>
          <a:effectLst/>
        </c:spPr>
      </c:pivotFmt>
      <c:pivotFmt>
        <c:idx val="29"/>
        <c:spPr>
          <a:solidFill>
            <a:schemeClr val="accent3"/>
          </a:solidFill>
          <a:ln>
            <a:noFill/>
          </a:ln>
          <a:effectLst/>
        </c:spPr>
      </c:pivotFmt>
      <c:pivotFmt>
        <c:idx val="30"/>
        <c:spPr>
          <a:solidFill>
            <a:schemeClr val="accent6"/>
          </a:solidFill>
          <a:ln>
            <a:noFill/>
          </a:ln>
          <a:effectLst/>
        </c:spPr>
      </c:pivotFmt>
      <c:pivotFmt>
        <c:idx val="31"/>
        <c:spPr>
          <a:solidFill>
            <a:schemeClr val="accent3"/>
          </a:solidFill>
          <a:ln>
            <a:noFill/>
          </a:ln>
          <a:effectLst/>
        </c:spP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dLbl>
          <c:idx val="0"/>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4"/>
        <c:spPr>
          <a:solidFill>
            <a:schemeClr val="accent6"/>
          </a:solidFill>
          <a:ln>
            <a:noFill/>
          </a:ln>
          <a:effectLst/>
        </c:spPr>
      </c:pivotFmt>
      <c:pivotFmt>
        <c:idx val="35"/>
        <c:spPr>
          <a:solidFill>
            <a:schemeClr val="accent6"/>
          </a:solidFill>
          <a:ln>
            <a:noFill/>
          </a:ln>
          <a:effectLst/>
        </c:spPr>
      </c:pivotFmt>
    </c:pivotFmts>
    <c:plotArea>
      <c:layout/>
      <c:barChart>
        <c:barDir val="col"/>
        <c:grouping val="clustered"/>
        <c:varyColors val="0"/>
        <c:ser>
          <c:idx val="0"/>
          <c:order val="0"/>
          <c:tx>
            <c:strRef>
              <c:f>'MLHD % of pop'!$B$3</c:f>
              <c:strCache>
                <c:ptCount val="1"/>
                <c:pt idx="0">
                  <c:v>Total</c:v>
                </c:pt>
              </c:strCache>
            </c:strRef>
          </c:tx>
          <c:spPr>
            <a:solidFill>
              <a:schemeClr val="accent1"/>
            </a:solidFill>
            <a:ln>
              <a:noFill/>
            </a:ln>
            <a:effectLst/>
          </c:spPr>
          <c:invertIfNegative val="0"/>
          <c:dPt>
            <c:idx val="1"/>
            <c:invertIfNegative val="0"/>
            <c:bubble3D val="0"/>
            <c:spPr>
              <a:solidFill>
                <a:schemeClr val="accent6"/>
              </a:solidFill>
              <a:ln>
                <a:noFill/>
              </a:ln>
              <a:effectLst/>
            </c:spPr>
          </c:dPt>
          <c:dPt>
            <c:idx val="2"/>
            <c:invertIfNegative val="0"/>
            <c:bubble3D val="0"/>
            <c:spPr>
              <a:solidFill>
                <a:schemeClr val="accent3"/>
              </a:solidFill>
              <a:ln>
                <a:noFill/>
              </a:ln>
              <a:effectLst/>
            </c:spPr>
          </c:dPt>
          <c:dPt>
            <c:idx val="4"/>
            <c:invertIfNegative val="0"/>
            <c:bubble3D val="0"/>
            <c:spPr>
              <a:solidFill>
                <a:schemeClr val="accent6"/>
              </a:solidFill>
              <a:ln>
                <a:noFill/>
              </a:ln>
              <a:effectLst/>
            </c:spPr>
          </c:dPt>
          <c:dPt>
            <c:idx val="5"/>
            <c:invertIfNegative val="0"/>
            <c:bubble3D val="0"/>
            <c:spPr>
              <a:solidFill>
                <a:schemeClr val="accent3"/>
              </a:solidFill>
              <a:ln>
                <a:noFill/>
              </a:ln>
              <a:effectLst/>
            </c:spPr>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'MLHD % of pop'!$A$4:$A$14</c:f>
              <c:multiLvlStrCache>
                <c:ptCount val="6"/>
                <c:lvl>
                  <c:pt idx="0">
                    <c:v>Health Care Card Holders %</c:v>
                  </c:pt>
                  <c:pt idx="1">
                    <c:v>Senior Health Card holders %</c:v>
                  </c:pt>
                  <c:pt idx="2">
                    <c:v>Pensioner Concession Card holders %</c:v>
                  </c:pt>
                  <c:pt idx="3">
                    <c:v>Health Care Card Holders %</c:v>
                  </c:pt>
                  <c:pt idx="4">
                    <c:v>Senior Health Card holders %</c:v>
                  </c:pt>
                  <c:pt idx="5">
                    <c:v>Pensioner Concession Card holders %</c:v>
                  </c:pt>
                </c:lvl>
                <c:lvl>
                  <c:pt idx="0">
                    <c:v>Murrumbidgee</c:v>
                  </c:pt>
                  <c:pt idx="3">
                    <c:v>New South Wales</c:v>
                  </c:pt>
                </c:lvl>
              </c:multiLvlStrCache>
            </c:multiLvlStrRef>
          </c:cat>
          <c:val>
            <c:numRef>
              <c:f>'MLHD % of pop'!$B$4:$B$14</c:f>
              <c:numCache>
                <c:formatCode>General</c:formatCode>
                <c:ptCount val="6"/>
                <c:pt idx="0">
                  <c:v>8.3894836888621533</c:v>
                </c:pt>
                <c:pt idx="1">
                  <c:v>2.0196590080777233</c:v>
                </c:pt>
                <c:pt idx="2">
                  <c:v>22.145875345439471</c:v>
                </c:pt>
                <c:pt idx="3">
                  <c:v>8.4845208918011092</c:v>
                </c:pt>
                <c:pt idx="4">
                  <c:v>1.7126637143638359</c:v>
                </c:pt>
                <c:pt idx="5">
                  <c:v>17.227067722277038</c:v>
                </c:pt>
              </c:numCache>
            </c:numRef>
          </c:val>
        </c:ser>
        <c:dLbls>
          <c:dLblPos val="outEnd"/>
          <c:showLegendKey val="0"/>
          <c:showVal val="1"/>
          <c:showCatName val="0"/>
          <c:showSerName val="0"/>
          <c:showPercent val="0"/>
          <c:showBubbleSize val="0"/>
        </c:dLbls>
        <c:gapWidth val="96"/>
        <c:overlap val="-27"/>
        <c:axId val="937718640"/>
        <c:axId val="937719032"/>
      </c:barChart>
      <c:catAx>
        <c:axId val="937718640"/>
        <c:scaling>
          <c:orientation val="minMax"/>
        </c:scaling>
        <c:delete val="0"/>
        <c:axPos val="b"/>
        <c:numFmt formatCode="#,##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7719032"/>
        <c:crosses val="autoZero"/>
        <c:auto val="1"/>
        <c:lblAlgn val="ctr"/>
        <c:lblOffset val="100"/>
        <c:noMultiLvlLbl val="0"/>
      </c:catAx>
      <c:valAx>
        <c:axId val="937719032"/>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7718640"/>
        <c:crosses val="autoZero"/>
        <c:crossBetween val="between"/>
      </c:valAx>
      <c:spPr>
        <a:noFill/>
        <a:ln>
          <a:solidFill>
            <a:schemeClr val="bg1">
              <a:lumMod val="95000"/>
            </a:schemeClr>
          </a:solid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final.xlsx]Unemployment!Age&amp;Disab</c:name>
    <c:fmtId val="2"/>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s>
    <c:plotArea>
      <c:layout/>
      <c:barChart>
        <c:barDir val="bar"/>
        <c:grouping val="clustered"/>
        <c:varyColors val="0"/>
        <c:ser>
          <c:idx val="0"/>
          <c:order val="0"/>
          <c:tx>
            <c:strRef>
              <c:f>Unemployment!$B$3</c:f>
              <c:strCache>
                <c:ptCount val="1"/>
                <c:pt idx="0">
                  <c:v>Total</c:v>
                </c:pt>
              </c:strCache>
            </c:strRef>
          </c:tx>
          <c:spPr>
            <a:solidFill>
              <a:schemeClr val="accent1"/>
            </a:solidFill>
            <a:ln>
              <a:noFill/>
            </a:ln>
            <a:effectLst/>
          </c:spPr>
          <c:invertIfNegative val="0"/>
          <c:cat>
            <c:strRef>
              <c:f>Unemployment!$A$4:$A$7</c:f>
              <c:strCache>
                <c:ptCount val="4"/>
                <c:pt idx="0">
                  <c:v>Sum of % Seniors Health Card holders2</c:v>
                </c:pt>
                <c:pt idx="1">
                  <c:v>Sum of % age pensioners</c:v>
                </c:pt>
                <c:pt idx="2">
                  <c:v>Sum of % Health Care Card holders</c:v>
                </c:pt>
                <c:pt idx="3">
                  <c:v>Sum of % Pensioner Concession Card holders</c:v>
                </c:pt>
              </c:strCache>
            </c:strRef>
          </c:cat>
          <c:val>
            <c:numRef>
              <c:f>Unemployment!$B$4:$B$7</c:f>
              <c:numCache>
                <c:formatCode>0.0</c:formatCode>
                <c:ptCount val="4"/>
                <c:pt idx="0">
                  <c:v>9.9082245590801783</c:v>
                </c:pt>
                <c:pt idx="1">
                  <c:v>66.875531757413398</c:v>
                </c:pt>
                <c:pt idx="2">
                  <c:v>12.15325248918027</c:v>
                </c:pt>
                <c:pt idx="3">
                  <c:v>28.458013284438987</c:v>
                </c:pt>
              </c:numCache>
            </c:numRef>
          </c:val>
        </c:ser>
        <c:dLbls>
          <c:showLegendKey val="0"/>
          <c:showVal val="0"/>
          <c:showCatName val="0"/>
          <c:showSerName val="0"/>
          <c:showPercent val="0"/>
          <c:showBubbleSize val="0"/>
        </c:dLbls>
        <c:gapWidth val="219"/>
        <c:axId val="934068488"/>
        <c:axId val="934067704"/>
      </c:barChart>
      <c:catAx>
        <c:axId val="934068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34067704"/>
        <c:crosses val="autoZero"/>
        <c:auto val="1"/>
        <c:lblAlgn val="ctr"/>
        <c:lblOffset val="100"/>
        <c:noMultiLvlLbl val="0"/>
      </c:catAx>
      <c:valAx>
        <c:axId val="934067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 cent of applicable population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68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 of total population!familyinc</c:name>
    <c:fmtId val="1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 of total population'!$A$4</c:f>
              <c:strCache>
                <c:ptCount val="1"/>
                <c:pt idx="0">
                  <c:v>Health Care Card Holders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of total population'!$A$5</c:f>
              <c:strCache>
                <c:ptCount val="1"/>
                <c:pt idx="0">
                  <c:v>Total</c:v>
                </c:pt>
              </c:strCache>
            </c:strRef>
          </c:cat>
          <c:val>
            <c:numRef>
              <c:f>'% of total population'!$A$5</c:f>
              <c:numCache>
                <c:formatCode>0.0</c:formatCode>
                <c:ptCount val="1"/>
                <c:pt idx="0">
                  <c:v>9.9247932153036142</c:v>
                </c:pt>
              </c:numCache>
            </c:numRef>
          </c:val>
        </c:ser>
        <c:ser>
          <c:idx val="1"/>
          <c:order val="1"/>
          <c:tx>
            <c:strRef>
              <c:f>'% of total population'!$B$4</c:f>
              <c:strCache>
                <c:ptCount val="1"/>
                <c:pt idx="0">
                  <c:v>Senior Health Card holders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of total population'!$A$5</c:f>
              <c:strCache>
                <c:ptCount val="1"/>
                <c:pt idx="0">
                  <c:v>Total</c:v>
                </c:pt>
              </c:strCache>
            </c:strRef>
          </c:cat>
          <c:val>
            <c:numRef>
              <c:f>'% of total population'!$B$5</c:f>
              <c:numCache>
                <c:formatCode>0.0</c:formatCode>
                <c:ptCount val="1"/>
                <c:pt idx="0">
                  <c:v>1.8168037672213249</c:v>
                </c:pt>
              </c:numCache>
            </c:numRef>
          </c:val>
        </c:ser>
        <c:ser>
          <c:idx val="2"/>
          <c:order val="2"/>
          <c:tx>
            <c:strRef>
              <c:f>'% of total population'!$C$4</c:f>
              <c:strCache>
                <c:ptCount val="1"/>
                <c:pt idx="0">
                  <c:v>Pensioner Concession Card holders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of total population'!$A$5</c:f>
              <c:strCache>
                <c:ptCount val="1"/>
                <c:pt idx="0">
                  <c:v>Total</c:v>
                </c:pt>
              </c:strCache>
            </c:strRef>
          </c:cat>
          <c:val>
            <c:numRef>
              <c:f>'% of total population'!$C$5</c:f>
              <c:numCache>
                <c:formatCode>0.0</c:formatCode>
                <c:ptCount val="1"/>
                <c:pt idx="0">
                  <c:v>22.923896225844924</c:v>
                </c:pt>
              </c:numCache>
            </c:numRef>
          </c:val>
        </c:ser>
        <c:dLbls>
          <c:dLblPos val="outEnd"/>
          <c:showLegendKey val="0"/>
          <c:showVal val="1"/>
          <c:showCatName val="0"/>
          <c:showSerName val="0"/>
          <c:showPercent val="0"/>
          <c:showBubbleSize val="0"/>
        </c:dLbls>
        <c:gapWidth val="192"/>
        <c:axId val="934069664"/>
        <c:axId val="610116200"/>
      </c:barChart>
      <c:catAx>
        <c:axId val="934069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116200"/>
        <c:crosses val="autoZero"/>
        <c:auto val="1"/>
        <c:lblAlgn val="ctr"/>
        <c:lblOffset val="100"/>
        <c:noMultiLvlLbl val="0"/>
      </c:catAx>
      <c:valAx>
        <c:axId val="6101162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69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final.xlsx]Card holders!Age&amp;Disab</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s>
    <c:plotArea>
      <c:layout/>
      <c:barChart>
        <c:barDir val="col"/>
        <c:grouping val="clustered"/>
        <c:varyColors val="0"/>
        <c:ser>
          <c:idx val="0"/>
          <c:order val="0"/>
          <c:tx>
            <c:strRef>
              <c:f>'Card holders'!$A$3</c:f>
              <c:strCache>
                <c:ptCount val="1"/>
                <c:pt idx="0">
                  <c:v>Health Care Card holders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'Card holders'!$A$4</c:f>
              <c:strCache>
                <c:ptCount val="1"/>
                <c:pt idx="0">
                  <c:v>Total</c:v>
                </c:pt>
              </c:strCache>
            </c:strRef>
          </c:cat>
          <c:val>
            <c:numRef>
              <c:f>'Card holders'!$A$4</c:f>
              <c:numCache>
                <c:formatCode>0.0</c:formatCode>
                <c:ptCount val="1"/>
                <c:pt idx="0">
                  <c:v>12.15325248918027</c:v>
                </c:pt>
              </c:numCache>
            </c:numRef>
          </c:val>
        </c:ser>
        <c:ser>
          <c:idx val="1"/>
          <c:order val="1"/>
          <c:tx>
            <c:strRef>
              <c:f>'Card holders'!$B$3</c:f>
              <c:strCache>
                <c:ptCount val="1"/>
                <c:pt idx="0">
                  <c:v>Seniors Health Card holders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'Card holders'!$A$4</c:f>
              <c:strCache>
                <c:ptCount val="1"/>
                <c:pt idx="0">
                  <c:v>Total</c:v>
                </c:pt>
              </c:strCache>
            </c:strRef>
          </c:cat>
          <c:val>
            <c:numRef>
              <c:f>'Card holders'!$B$4</c:f>
              <c:numCache>
                <c:formatCode>0.0</c:formatCode>
                <c:ptCount val="1"/>
                <c:pt idx="0">
                  <c:v>9.9082245590801783</c:v>
                </c:pt>
              </c:numCache>
            </c:numRef>
          </c:val>
        </c:ser>
        <c:ser>
          <c:idx val="2"/>
          <c:order val="2"/>
          <c:tx>
            <c:strRef>
              <c:f>'Card holders'!$C$3</c:f>
              <c:strCache>
                <c:ptCount val="1"/>
                <c:pt idx="0">
                  <c:v>Pensioner Concession Card holders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'Card holders'!$A$4</c:f>
              <c:strCache>
                <c:ptCount val="1"/>
                <c:pt idx="0">
                  <c:v>Total</c:v>
                </c:pt>
              </c:strCache>
            </c:strRef>
          </c:cat>
          <c:val>
            <c:numRef>
              <c:f>'Card holders'!$C$4</c:f>
              <c:numCache>
                <c:formatCode>0.0</c:formatCode>
                <c:ptCount val="1"/>
                <c:pt idx="0">
                  <c:v>28.458013284438987</c:v>
                </c:pt>
              </c:numCache>
            </c:numRef>
          </c:val>
        </c:ser>
        <c:dLbls>
          <c:dLblPos val="outEnd"/>
          <c:showLegendKey val="0"/>
          <c:showVal val="1"/>
          <c:showCatName val="0"/>
          <c:showSerName val="0"/>
          <c:showPercent val="0"/>
          <c:showBubbleSize val="0"/>
        </c:dLbls>
        <c:gapWidth val="219"/>
        <c:overlap val="-27"/>
        <c:axId val="1169884656"/>
        <c:axId val="1169883088"/>
      </c:barChart>
      <c:catAx>
        <c:axId val="116988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9883088"/>
        <c:crosses val="autoZero"/>
        <c:auto val="1"/>
        <c:lblAlgn val="ctr"/>
        <c:lblOffset val="100"/>
        <c:noMultiLvlLbl val="0"/>
      </c:catAx>
      <c:valAx>
        <c:axId val="1169883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988465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final.xlsx]MLHD % of pop!PivotTable2</c:name>
    <c:fmtId val="2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Unemployment - MLHD and</a:t>
            </a:r>
            <a:r>
              <a:rPr lang="en-US" baseline="0"/>
              <a:t> NSW</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s>
    <c:plotArea>
      <c:layout/>
      <c:barChart>
        <c:barDir val="col"/>
        <c:grouping val="clustered"/>
        <c:varyColors val="0"/>
        <c:ser>
          <c:idx val="0"/>
          <c:order val="0"/>
          <c:tx>
            <c:strRef>
              <c:f>'MLHD % of pop'!$B$3</c:f>
              <c:strCache>
                <c:ptCount val="1"/>
                <c:pt idx="0">
                  <c:v>Total</c:v>
                </c:pt>
              </c:strCache>
            </c:strRef>
          </c:tx>
          <c:spPr>
            <a:solidFill>
              <a:schemeClr val="accent1"/>
            </a:solidFill>
            <a:ln>
              <a:noFill/>
            </a:ln>
            <a:effectLst/>
          </c:spPr>
          <c:invertIfNegative val="0"/>
          <c:dLbls>
            <c:delete val="1"/>
          </c:dLbls>
          <c:cat>
            <c:multiLvlStrRef>
              <c:f>'MLHD % of pop'!$A$4:$A$14</c:f>
              <c:multiLvlStrCache>
                <c:ptCount val="6"/>
                <c:lvl>
                  <c:pt idx="0">
                    <c:v>Health Care Card Holders %</c:v>
                  </c:pt>
                  <c:pt idx="1">
                    <c:v>Senior Health Card holders %</c:v>
                  </c:pt>
                  <c:pt idx="2">
                    <c:v>Pensioner Concession Card holders %</c:v>
                  </c:pt>
                  <c:pt idx="3">
                    <c:v>Health Care Card Holders %</c:v>
                  </c:pt>
                  <c:pt idx="4">
                    <c:v>Senior Health Card holders %</c:v>
                  </c:pt>
                  <c:pt idx="5">
                    <c:v>Pensioner Concession Card holders %</c:v>
                  </c:pt>
                </c:lvl>
                <c:lvl>
                  <c:pt idx="0">
                    <c:v>Murrumbidgee</c:v>
                  </c:pt>
                  <c:pt idx="3">
                    <c:v>New South Wales</c:v>
                  </c:pt>
                </c:lvl>
              </c:multiLvlStrCache>
            </c:multiLvlStrRef>
          </c:cat>
          <c:val>
            <c:numRef>
              <c:f>'MLHD % of pop'!$B$4:$B$14</c:f>
              <c:numCache>
                <c:formatCode>General</c:formatCode>
                <c:ptCount val="6"/>
                <c:pt idx="0">
                  <c:v>8.3894836888621533</c:v>
                </c:pt>
                <c:pt idx="1">
                  <c:v>2.0196590080777233</c:v>
                </c:pt>
                <c:pt idx="2">
                  <c:v>22.145875345439471</c:v>
                </c:pt>
                <c:pt idx="3">
                  <c:v>8.4845208918011092</c:v>
                </c:pt>
                <c:pt idx="4">
                  <c:v>1.7126637143638359</c:v>
                </c:pt>
                <c:pt idx="5">
                  <c:v>17.227067722277038</c:v>
                </c:pt>
              </c:numCache>
            </c:numRef>
          </c:val>
        </c:ser>
        <c:dLbls>
          <c:dLblPos val="outEnd"/>
          <c:showLegendKey val="0"/>
          <c:showVal val="1"/>
          <c:showCatName val="0"/>
          <c:showSerName val="0"/>
          <c:showPercent val="0"/>
          <c:showBubbleSize val="0"/>
        </c:dLbls>
        <c:gapWidth val="219"/>
        <c:overlap val="-27"/>
        <c:axId val="1169883480"/>
        <c:axId val="1169885440"/>
      </c:barChart>
      <c:catAx>
        <c:axId val="1169883480"/>
        <c:scaling>
          <c:orientation val="minMax"/>
        </c:scaling>
        <c:delete val="0"/>
        <c:axPos val="b"/>
        <c:numFmt formatCode="#,##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9885440"/>
        <c:crosses val="autoZero"/>
        <c:auto val="1"/>
        <c:lblAlgn val="ctr"/>
        <c:lblOffset val="100"/>
        <c:noMultiLvlLbl val="0"/>
      </c:catAx>
      <c:valAx>
        <c:axId val="1169885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eligible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9883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[Concession Card Holders MLHD by LGA dashboard final.xlsx]MLHD unemp!PivotTable2</c:name>
    <c:fmtId val="8"/>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Unemployment - MLHD and</a:t>
            </a:r>
            <a:r>
              <a:rPr lang="en-US" baseline="0"/>
              <a:t> NSW</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barChart>
        <c:barDir val="col"/>
        <c:grouping val="clustered"/>
        <c:varyColors val="0"/>
        <c:ser>
          <c:idx val="0"/>
          <c:order val="0"/>
          <c:tx>
            <c:strRef>
              <c:f>'MLHD unemp'!$B$3</c:f>
              <c:strCache>
                <c:ptCount val="1"/>
                <c:pt idx="0">
                  <c:v>Total</c:v>
                </c:pt>
              </c:strCache>
            </c:strRef>
          </c:tx>
          <c:spPr>
            <a:solidFill>
              <a:schemeClr val="accent1"/>
            </a:solidFill>
            <a:ln>
              <a:no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cat>
            <c:multiLvlStrRef>
              <c:f>'MLHD unemp'!$A$4:$A$17</c:f>
              <c:multiLvlStrCache>
                <c:ptCount val="8"/>
                <c:lvl>
                  <c:pt idx="0">
                    <c:v>Unemployment benefit (all) %</c:v>
                  </c:pt>
                  <c:pt idx="1">
                    <c:v>Unemployment benefit short-term %</c:v>
                  </c:pt>
                  <c:pt idx="2">
                    <c:v>Unemployment benefit long-term %</c:v>
                  </c:pt>
                  <c:pt idx="3">
                    <c:v>Young people receiving an unemployment benefit %</c:v>
                  </c:pt>
                  <c:pt idx="4">
                    <c:v>Unemployment benefit (all) %</c:v>
                  </c:pt>
                  <c:pt idx="5">
                    <c:v>Unemployment benefit short-term %</c:v>
                  </c:pt>
                  <c:pt idx="6">
                    <c:v>Unemployment benefit long-term %</c:v>
                  </c:pt>
                  <c:pt idx="7">
                    <c:v>Young people receiving an unemployment benefit %</c:v>
                  </c:pt>
                </c:lvl>
                <c:lvl>
                  <c:pt idx="0">
                    <c:v>Murrumbidgee</c:v>
                  </c:pt>
                  <c:pt idx="4">
                    <c:v>New South Wales</c:v>
                  </c:pt>
                </c:lvl>
              </c:multiLvlStrCache>
            </c:multiLvlStrRef>
          </c:cat>
          <c:val>
            <c:numRef>
              <c:f>'MLHD unemp'!$B$4:$B$17</c:f>
              <c:numCache>
                <c:formatCode>0.0</c:formatCode>
                <c:ptCount val="8"/>
              </c:numCache>
            </c:numRef>
          </c:val>
        </c:ser>
        <c:dLbls>
          <c:showLegendKey val="0"/>
          <c:showVal val="0"/>
          <c:showCatName val="0"/>
          <c:showSerName val="0"/>
          <c:showPercent val="0"/>
          <c:showBubbleSize val="0"/>
        </c:dLbls>
        <c:gapWidth val="219"/>
        <c:overlap val="-27"/>
        <c:axId val="1169882696"/>
        <c:axId val="1169881912"/>
      </c:barChart>
      <c:catAx>
        <c:axId val="1169882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9881912"/>
        <c:crosses val="autoZero"/>
        <c:auto val="1"/>
        <c:lblAlgn val="ctr"/>
        <c:lblOffset val="100"/>
        <c:noMultiLvlLbl val="0"/>
      </c:catAx>
      <c:valAx>
        <c:axId val="1169881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eligible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9882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0</xdr:col>
      <xdr:colOff>85724</xdr:colOff>
      <xdr:row>6</xdr:row>
      <xdr:rowOff>9526</xdr:rowOff>
    </xdr:from>
    <xdr:to>
      <xdr:col>3</xdr:col>
      <xdr:colOff>114299</xdr:colOff>
      <xdr:row>37</xdr:row>
      <xdr:rowOff>133350</xdr:rowOff>
    </xdr:to>
    <mc:AlternateContent xmlns:mc="http://schemas.openxmlformats.org/markup-compatibility/2006" xmlns:a14="http://schemas.microsoft.com/office/drawing/2010/main">
      <mc:Choice Requires="a14">
        <xdr:graphicFrame macro="">
          <xdr:nvGraphicFramePr>
            <xdr:cNvPr id="6" name="LGA" descr="LIst fo 21 LGAs in Murrumbidgee LHD" title="LGA list "/>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GA"/>
            </a:graphicData>
          </a:graphic>
        </xdr:graphicFrame>
      </mc:Choice>
      <mc:Fallback xmlns="">
        <xdr:sp macro="" textlink="">
          <xdr:nvSpPr>
            <xdr:cNvPr id="0" name=""/>
            <xdr:cNvSpPr>
              <a:spLocks noTextEdit="1"/>
            </xdr:cNvSpPr>
          </xdr:nvSpPr>
          <xdr:spPr>
            <a:xfrm>
              <a:off x="85724" y="1295401"/>
              <a:ext cx="1857375" cy="6029324"/>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3</xdr:col>
      <xdr:colOff>152400</xdr:colOff>
      <xdr:row>2</xdr:row>
      <xdr:rowOff>133350</xdr:rowOff>
    </xdr:from>
    <xdr:to>
      <xdr:col>14</xdr:col>
      <xdr:colOff>171450</xdr:colOff>
      <xdr:row>22</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247648</xdr:colOff>
      <xdr:row>2</xdr:row>
      <xdr:rowOff>133350</xdr:rowOff>
    </xdr:from>
    <xdr:to>
      <xdr:col>25</xdr:col>
      <xdr:colOff>266699</xdr:colOff>
      <xdr:row>22</xdr:row>
      <xdr:rowOff>19050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171448</xdr:colOff>
      <xdr:row>22</xdr:row>
      <xdr:rowOff>47624</xdr:rowOff>
    </xdr:from>
    <xdr:to>
      <xdr:col>14</xdr:col>
      <xdr:colOff>171450</xdr:colOff>
      <xdr:row>41</xdr:row>
      <xdr:rowOff>125324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85724</xdr:colOff>
      <xdr:row>1</xdr:row>
      <xdr:rowOff>28575</xdr:rowOff>
    </xdr:from>
    <xdr:ext cx="1857600" cy="874920"/>
    <xdr:sp macro="" textlink="">
      <xdr:nvSpPr>
        <xdr:cNvPr id="10" name="TextBox 9"/>
        <xdr:cNvSpPr txBox="1"/>
      </xdr:nvSpPr>
      <xdr:spPr>
        <a:xfrm>
          <a:off x="85724" y="361950"/>
          <a:ext cx="1857600" cy="87492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AU" sz="1000">
              <a:solidFill>
                <a:schemeClr val="accent1"/>
              </a:solidFill>
            </a:rPr>
            <a:t>Filter data</a:t>
          </a:r>
          <a:r>
            <a:rPr lang="en-AU" sz="1000" baseline="0">
              <a:solidFill>
                <a:schemeClr val="accent1"/>
              </a:solidFill>
            </a:rPr>
            <a:t> by LGA - LGA will appear green.</a:t>
          </a:r>
        </a:p>
        <a:p>
          <a:pPr algn="l"/>
          <a:r>
            <a:rPr lang="en-AU" sz="1000" b="1" baseline="0">
              <a:solidFill>
                <a:schemeClr val="accent1"/>
              </a:solidFill>
            </a:rPr>
            <a:t>Data are percentages by LGA - data cannot be totalled for more than one area.</a:t>
          </a:r>
        </a:p>
      </xdr:txBody>
    </xdr:sp>
    <xdr:clientData/>
  </xdr:oneCellAnchor>
  <xdr:twoCellAnchor>
    <xdr:from>
      <xdr:col>0</xdr:col>
      <xdr:colOff>28575</xdr:colOff>
      <xdr:row>37</xdr:row>
      <xdr:rowOff>152400</xdr:rowOff>
    </xdr:from>
    <xdr:to>
      <xdr:col>3</xdr:col>
      <xdr:colOff>190500</xdr:colOff>
      <xdr:row>42</xdr:row>
      <xdr:rowOff>104775</xdr:rowOff>
    </xdr:to>
    <xdr:sp macro="" textlink="">
      <xdr:nvSpPr>
        <xdr:cNvPr id="3" name="TextBox 2"/>
        <xdr:cNvSpPr txBox="1"/>
      </xdr:nvSpPr>
      <xdr:spPr>
        <a:xfrm>
          <a:off x="28575" y="7343775"/>
          <a:ext cx="1990725" cy="90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Source: Compiled by Public Health Information</a:t>
          </a:r>
          <a:r>
            <a:rPr lang="en-AU" sz="800" baseline="0"/>
            <a:t> </a:t>
          </a:r>
          <a:r>
            <a:rPr lang="en-AU" sz="800"/>
            <a:t>Development Unit (PHIDU) based on data from the Department of Social Services, June 2020; Estimated Resident Population, 30 June 2020</a:t>
          </a:r>
        </a:p>
      </xdr:txBody>
    </xdr:sp>
    <xdr:clientData/>
  </xdr:twoCellAnchor>
  <xdr:twoCellAnchor>
    <xdr:from>
      <xdr:col>14</xdr:col>
      <xdr:colOff>247650</xdr:colOff>
      <xdr:row>22</xdr:row>
      <xdr:rowOff>47625</xdr:rowOff>
    </xdr:from>
    <xdr:to>
      <xdr:col>25</xdr:col>
      <xdr:colOff>248850</xdr:colOff>
      <xdr:row>41</xdr:row>
      <xdr:rowOff>125325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3</xdr:col>
      <xdr:colOff>142875</xdr:colOff>
      <xdr:row>1</xdr:row>
      <xdr:rowOff>9525</xdr:rowOff>
    </xdr:from>
    <xdr:ext cx="13544549" cy="374141"/>
    <xdr:sp macro="" textlink="">
      <xdr:nvSpPr>
        <xdr:cNvPr id="2" name="TextBox 1"/>
        <xdr:cNvSpPr txBox="1"/>
      </xdr:nvSpPr>
      <xdr:spPr>
        <a:xfrm>
          <a:off x="1971675" y="342900"/>
          <a:ext cx="13544549" cy="374141"/>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800">
              <a:solidFill>
                <a:schemeClr val="bg1"/>
              </a:solidFill>
            </a:rPr>
            <a:t>			Local LGA 			compared to 			MLHD and NSW</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52388</xdr:colOff>
      <xdr:row>0</xdr:row>
      <xdr:rowOff>161925</xdr:rowOff>
    </xdr:from>
    <xdr:to>
      <xdr:col>3</xdr:col>
      <xdr:colOff>3590925</xdr:colOff>
      <xdr:row>31</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xdr:colOff>
      <xdr:row>18</xdr:row>
      <xdr:rowOff>180975</xdr:rowOff>
    </xdr:from>
    <xdr:to>
      <xdr:col>5</xdr:col>
      <xdr:colOff>433387</xdr:colOff>
      <xdr:row>33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1000125</xdr:colOff>
      <xdr:row>5</xdr:row>
      <xdr:rowOff>180975</xdr:rowOff>
    </xdr:from>
    <xdr:to>
      <xdr:col>9</xdr:col>
      <xdr:colOff>476250</xdr:colOff>
      <xdr:row>37</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776286</xdr:colOff>
      <xdr:row>11</xdr:row>
      <xdr:rowOff>95250</xdr:rowOff>
    </xdr:from>
    <xdr:to>
      <xdr:col>4</xdr:col>
      <xdr:colOff>714375</xdr:colOff>
      <xdr:row>33</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776286</xdr:colOff>
      <xdr:row>11</xdr:row>
      <xdr:rowOff>95250</xdr:rowOff>
    </xdr:from>
    <xdr:to>
      <xdr:col>4</xdr:col>
      <xdr:colOff>714375</xdr:colOff>
      <xdr:row>33</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4762</xdr:colOff>
      <xdr:row>11</xdr:row>
      <xdr:rowOff>95249</xdr:rowOff>
    </xdr:from>
    <xdr:to>
      <xdr:col>3</xdr:col>
      <xdr:colOff>2109787</xdr:colOff>
      <xdr:row>28</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xdr:colOff>
      <xdr:row>11</xdr:row>
      <xdr:rowOff>95250</xdr:rowOff>
    </xdr:from>
    <xdr:to>
      <xdr:col>5</xdr:col>
      <xdr:colOff>28575</xdr:colOff>
      <xdr:row>36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im Gilchrist" refreshedDate="44266.632873958333" createdVersion="5" refreshedVersion="5" minRefreshableVersion="3" recordCount="22">
  <cacheSource type="worksheet">
    <worksheetSource name="Table1"/>
  </cacheSource>
  <cacheFields count="42">
    <cacheField name="LGA" numFmtId="0">
      <sharedItems count="24">
        <s v="Berrigan (A)"/>
        <s v="Bland (A)"/>
        <s v="Carrathool (A)"/>
        <s v="Coolamon (A)"/>
        <s v="Cootamundra-Gundagai Regional (A) "/>
        <s v="Edward River (A)"/>
        <s v="Federation (A)"/>
        <s v="Greater Hume Shire (A)"/>
        <s v="Griffith (C)"/>
        <s v="Hay (A)"/>
        <s v="Hilltops (A)"/>
        <s v="Junee (A)"/>
        <s v="Lachlan (A) - part b"/>
        <s v="Leeton (A)"/>
        <s v="Lockhart (A)"/>
        <s v="Murray River (A)"/>
        <s v="Murrumbidgee (A)"/>
        <s v="Narrandera (A)"/>
        <s v="Snowy Valleys (A)"/>
        <s v="Temora (A)"/>
        <s v="Wagga Wagga (C)"/>
        <s v="Albury (C)"/>
        <s v="Murrumbidgee" u="1"/>
        <s v="New South Wales" u="1"/>
      </sharedItems>
    </cacheField>
    <cacheField name="Age pensioners" numFmtId="3">
      <sharedItems containsSemiMixedTypes="0" containsString="0" containsNumber="1" minValue="211" maxValue="6709"/>
    </cacheField>
    <cacheField name="Persons aged 65 years and over" numFmtId="3">
      <sharedItems containsSemiMixedTypes="0" containsString="0" containsNumber="1" minValue="363.07343790976688" maxValue="10349.17927200413"/>
    </cacheField>
    <cacheField name="% age pensioners" numFmtId="165">
      <sharedItems containsSemiMixedTypes="0" containsString="0" containsNumber="1" minValue="52.592413073458466" maxValue="68.432932877785817"/>
    </cacheField>
    <cacheField name="Disability support pensioners" numFmtId="3">
      <sharedItems containsSemiMixedTypes="0" containsString="0" containsNumber="1" minValue="68.477954720999989" maxValue="2325"/>
    </cacheField>
    <cacheField name="Persons aged 16 to 64 years" numFmtId="3">
      <sharedItems containsSemiMixedTypes="0" containsString="0" containsNumber="1" minValue="938.00157266359145" maxValue="40768.960967146311"/>
    </cacheField>
    <cacheField name="% disability support pensioners" numFmtId="165">
      <sharedItems containsSemiMixedTypes="0" containsString="0" containsNumber="1" minValue="4.1760870469578357" maxValue="9.2927882846489958"/>
    </cacheField>
    <cacheField name="Female sole parent pensioners" numFmtId="3">
      <sharedItems containsSemiMixedTypes="0" containsString="0" containsNumber="1" minValue="27" maxValue="949"/>
    </cacheField>
    <cacheField name="Females aged 15 to 54 years" numFmtId="3">
      <sharedItems containsSemiMixedTypes="0" containsString="0" containsNumber="1" minValue="373.36950821934897" maxValue="17497.987400363225"/>
    </cacheField>
    <cacheField name="% female sole parent pensioners" numFmtId="165">
      <sharedItems containsSemiMixedTypes="0" containsString="0" containsNumber="1" minValue="3.9917329648873565" maxValue="11.085067069003539"/>
    </cacheField>
    <cacheField name="People receiving an unemployment benefit" numFmtId="3">
      <sharedItems containsSemiMixedTypes="0" containsString="0" containsNumber="1" minValue="133.80420441299998" maxValue="4020"/>
    </cacheField>
    <cacheField name="Persons aged 16 to 64 years2" numFmtId="3">
      <sharedItems containsSemiMixedTypes="0" containsString="0" containsNumber="1" minValue="938.00157266359145" maxValue="40768.960967146311"/>
    </cacheField>
    <cacheField name="% people receiving an unemployment benefit" numFmtId="165">
      <sharedItems containsSemiMixedTypes="0" containsString="0" containsNumber="1" minValue="6.9465067192511043" maxValue="14.264816639170821"/>
    </cacheField>
    <cacheField name="JobSeeker unemployment benefit" numFmtId="3">
      <sharedItems containsSemiMixedTypes="0" containsString="0" containsNumber="1" minValue="111.16923193199999" maxValue="3453"/>
    </cacheField>
    <cacheField name="Persons aged 22 to 64 years" numFmtId="3">
      <sharedItems containsSemiMixedTypes="0" containsString="0" containsNumber="1" minValue="844.92776222667464" maxValue="35215.160447299437"/>
    </cacheField>
    <cacheField name="% people receiving a JobSeeker Payment" numFmtId="165">
      <sharedItems containsSemiMixedTypes="0" containsString="0" containsNumber="1" minValue="6.9572003778954246" maxValue="13.157246915290239"/>
    </cacheField>
    <cacheField name="Young people _x000a_(16 to 21 years) receiving Youth Allowance (other)" numFmtId="3">
      <sharedItems containsSemiMixedTypes="0" containsString="0" containsNumber="1" minValue="14" maxValue="601"/>
    </cacheField>
    <cacheField name="Persons aged 16 to 21 years" numFmtId="3">
      <sharedItems containsSemiMixedTypes="0" containsString="0" containsNumber="1" minValue="93.073810436916773" maxValue="5553.8005198468745"/>
    </cacheField>
    <cacheField name="% young people receiving Youth Allowance (other)" numFmtId="165">
      <sharedItems containsSemiMixedTypes="0" containsString="0" containsNumber="1" minValue="6.4110587141409079" maxValue="24.319378754071156"/>
    </cacheField>
    <cacheField name="Low income, welfare-dependent families (with children)" numFmtId="3">
      <sharedItems containsSemiMixedTypes="0" containsString="0" containsNumber="1" minValue="64" maxValue="1638"/>
    </cacheField>
    <cacheField name="Total families" numFmtId="3">
      <sharedItems containsSemiMixedTypes="0" containsString="0" containsNumber="1" minValue="443.53085317199992" maxValue="15775"/>
    </cacheField>
    <cacheField name="% low income, welfare-dependent families (with children)" numFmtId="165">
      <sharedItems containsSemiMixedTypes="0" containsString="0" containsNumber="1" minValue="6.8677792041078307" maxValue="15.416958654519972"/>
    </cacheField>
    <cacheField name="Children in low income, welfare-dependent families" numFmtId="3">
      <sharedItems containsSemiMixedTypes="0" containsString="0" containsNumber="1" minValue="115" maxValue="3258"/>
    </cacheField>
    <cacheField name="Children under 16 years" numFmtId="3">
      <sharedItems containsSemiMixedTypes="0" containsString="0" containsNumber="1" minValue="420.37854441832701" maxValue="14184.611103405265"/>
    </cacheField>
    <cacheField name="% children in low income, welfare-dependent families" numFmtId="165">
      <sharedItems containsSemiMixedTypes="0" containsString="0" containsNumber="1" minValue="15.635913472424512" maxValue="34.202440208430119"/>
    </cacheField>
    <cacheField name="Health Care Card holders" numFmtId="3">
      <sharedItems containsSemiMixedTypes="0" containsString="0" containsNumber="1" minValue="194" maxValue="6442"/>
    </cacheField>
    <cacheField name="Persons 0 to 64 years" numFmtId="3">
      <sharedItems containsSemiMixedTypes="0" containsString="0" containsNumber="1" minValue="1353.4756905237002" maxValue="55083.68286027039"/>
    </cacheField>
    <cacheField name="% Health Care Card holders" numFmtId="165">
      <sharedItems containsSemiMixedTypes="0" containsString="0" containsNumber="1" minValue="7.4610006770416115" maxValue="16.109686033196024"/>
    </cacheField>
    <cacheField name="Pensioner Concession Card holders" numFmtId="3">
      <sharedItems containsSemiMixedTypes="0" containsString="0" containsNumber="1" minValue="395.39572181999995" maxValue="12542"/>
    </cacheField>
    <cacheField name="Persons aged 15 years and over" numFmtId="3">
      <sharedItems containsSemiMixedTypes="0" containsString="0" containsNumber="1" minValue="1315.7283290126081" maxValue="51919.44944687251"/>
    </cacheField>
    <cacheField name="% Pensioner Concession Card holders" numFmtId="165">
      <sharedItems containsSemiMixedTypes="0" containsString="0" containsNumber="1" minValue="18.663763794312565" maxValue="36.173763958895826"/>
    </cacheField>
    <cacheField name="Seniors Health Card holders" numFmtId="3">
      <sharedItems containsSemiMixedTypes="0" containsString="0" containsNumber="1" minValue="22.921491119999999" maxValue="1126"/>
    </cacheField>
    <cacheField name="Persons aged 65 years and over5" numFmtId="3">
      <sharedItems containsSemiMixedTypes="0" containsString="0" containsNumber="1" minValue="363.07343790976688" maxValue="10349.17927200413"/>
    </cacheField>
    <cacheField name="% Seniors Health Card holders" numFmtId="165">
      <sharedItems containsSemiMixedTypes="0" containsString="0" containsNumber="1" minValue="6.3131831543393107" maxValue="11.500249276294582"/>
    </cacheField>
    <cacheField name="Seniors Health Card holders2" numFmtId="3">
      <sharedItems containsString="0" containsBlank="1" containsNumber="1" minValue="30.944013011999996" maxValue="1002"/>
    </cacheField>
    <cacheField name="Persons aged 65 years and over53" numFmtId="3">
      <sharedItems containsString="0" containsBlank="1" containsNumber="1" minValue="364.35567308945383" maxValue="9865.1829968000002"/>
    </cacheField>
    <cacheField name="% Seniors Health Card holders4" numFmtId="165">
      <sharedItems containsString="0" containsBlank="1" containsNumber="1" minValue="6.5596423977597267" maxValue="14.993902511949079"/>
    </cacheField>
    <cacheField name="% of total pop aged pension" numFmtId="165">
      <sharedItems containsSemiMixedTypes="0" containsString="0" containsNumber="1" minValue="7.5375426465707536" maxValue="20.215085090372941"/>
    </cacheField>
    <cacheField name="% of total Health Care Card Holders" numFmtId="165">
      <sharedItems containsSemiMixedTypes="0" containsString="0" containsNumber="1" minValue="6.1795540916182032" maxValue="12.702268794251475"/>
    </cacheField>
    <cacheField name="% of total pop Pensioner Concession Card Holders" numFmtId="165">
      <sharedItems containsSemiMixedTypes="0" containsString="0" containsNumber="1" minValue="14.503518078235667" maxValue="30.031763101884977"/>
    </cacheField>
    <cacheField name="% of total pop Senior Health Card holders" numFmtId="165">
      <sharedItems containsSemiMixedTypes="0" containsString="0" containsNumber="1" minValue="1.0359655770168334" maxValue="2.8883204742735886"/>
    </cacheField>
    <cacheField name="Total population" numFmtId="3">
      <sharedItems containsSemiMixedTypes="0" containsString="0" containsNumber="1" minValue="1716.5491284334671" maxValue="65432.862132274517"/>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Kim Gilchrist" refreshedDate="44266.63287523148" createdVersion="5" refreshedVersion="5" minRefreshableVersion="3" recordCount="2">
  <cacheSource type="worksheet">
    <worksheetSource name="MLHDNSW"/>
  </cacheSource>
  <cacheFields count="41">
    <cacheField name="Area" numFmtId="0">
      <sharedItems count="2">
        <s v="Murrumbidgee"/>
        <s v="New South Wales"/>
      </sharedItems>
    </cacheField>
    <cacheField name="Age pensioners" numFmtId="3">
      <sharedItems containsSemiMixedTypes="0" containsString="0" containsNumber="1" minValue="31891.196477799083" maxValue="796303"/>
    </cacheField>
    <cacheField name="Persons aged 65 years and over" numFmtId="3">
      <sharedItems containsSemiMixedTypes="0" containsString="0" containsNumber="1" minValue="50877.611193624776" maxValue="1349692.3299189571"/>
    </cacheField>
    <cacheField name="% age pensioners" numFmtId="0">
      <sharedItems containsSemiMixedTypes="0" containsString="0" containsNumber="1" minValue="58.998853468168875" maxValue="62.682181277007778"/>
    </cacheField>
    <cacheField name="Disability support pensioners" numFmtId="3">
      <sharedItems containsSemiMixedTypes="0" containsString="0" containsNumber="1" minValue="9233.7858692510508" maxValue="239118"/>
    </cacheField>
    <cacheField name="Persons aged 16 to 64 years" numFmtId="3">
      <sharedItems containsSemiMixedTypes="0" containsString="0" containsNumber="1" minValue="143289.48862280173" maxValue="5215609.9415251352"/>
    </cacheField>
    <cacheField name="% disability support pensioners" numFmtId="0">
      <sharedItems containsSemiMixedTypes="0" containsString="0" containsNumber="1" minValue="4.5846603308313689" maxValue="6.4441474095551161"/>
    </cacheField>
    <cacheField name="Female sole parent pensioners" numFmtId="3">
      <sharedItems containsSemiMixedTypes="0" containsString="0" containsNumber="1" minValue="3256.559177720339" maxValue="72053"/>
    </cacheField>
    <cacheField name="Females aged 15 to 54 years" numFmtId="3">
      <sharedItems containsSemiMixedTypes="0" containsString="0" containsNumber="1" minValue="56493.09882232509" maxValue="2173304.179276906"/>
    </cacheField>
    <cacheField name="% female sole parent pensioners" numFmtId="0">
      <sharedItems containsSemiMixedTypes="0" containsString="0" containsNumber="1" minValue="3.3153665596857786" maxValue="5.7645256599615022"/>
    </cacheField>
    <cacheField name="People receiving an unemployment benefit" numFmtId="3">
      <sharedItems containsSemiMixedTypes="0" containsString="0" containsNumber="1" minValue="14105.492665525184" maxValue="470253"/>
    </cacheField>
    <cacheField name="Persons aged 16 to 64 years2" numFmtId="3">
      <sharedItems containsSemiMixedTypes="0" containsString="0" containsNumber="1" minValue="143289.48862280173" maxValue="5215609.9415251352"/>
    </cacheField>
    <cacheField name="% people receiving an unemployment benefit" numFmtId="0">
      <sharedItems containsNonDate="0" containsString="0" containsBlank="1"/>
    </cacheField>
    <cacheField name="People receiving an unemployment benefit for less than 6 months" numFmtId="3">
      <sharedItems containsNonDate="0" containsString="0" containsBlank="1"/>
    </cacheField>
    <cacheField name="Persons aged 16 to 64 years3" numFmtId="3">
      <sharedItems containsNonDate="0" containsString="0" containsBlank="1"/>
    </cacheField>
    <cacheField name="% people receiving an unemployment benefit short-term" numFmtId="0">
      <sharedItems containsNonDate="0" containsString="0" containsBlank="1"/>
    </cacheField>
    <cacheField name="People receiving an unemployment benefit for longer than 6 months" numFmtId="3">
      <sharedItems containsNonDate="0" containsString="0" containsBlank="1"/>
    </cacheField>
    <cacheField name="Persons aged 16 to 64 years4" numFmtId="3">
      <sharedItems containsNonDate="0" containsString="0" containsBlank="1"/>
    </cacheField>
    <cacheField name="% people receiving an unemployment benefit long-term" numFmtId="0">
      <sharedItems containsNonDate="0" containsString="0" containsBlank="1"/>
    </cacheField>
    <cacheField name="Young people _x000a_(16 to 24 years) receiving an unemployment benefit" numFmtId="3">
      <sharedItems containsNonDate="0" containsString="0" containsBlank="1"/>
    </cacheField>
    <cacheField name="Persons aged 16 to 24 years" numFmtId="3">
      <sharedItems containsNonDate="0" containsString="0" containsBlank="1"/>
    </cacheField>
    <cacheField name="% young people receiving an unemployment benefit" numFmtId="0">
      <sharedItems containsNonDate="0" containsString="0" containsBlank="1"/>
    </cacheField>
    <cacheField name="Low income, welfare-dependent families (with children)" numFmtId="3">
      <sharedItems containsNonDate="0" containsString="0" containsBlank="1"/>
    </cacheField>
    <cacheField name="Total families" numFmtId="3">
      <sharedItems containsSemiMixedTypes="0" containsString="0" containsNumber="1" minValue="60429.880219472077" maxValue="1940230"/>
    </cacheField>
    <cacheField name="% low income, welfare-dependent families (with children)" numFmtId="0">
      <sharedItems containsSemiMixedTypes="0" containsString="0" containsNumber="1" minValue="8.7901434366028752" maxValue="10.151776607399658"/>
    </cacheField>
    <cacheField name="Children in low income, welfare-dependent families" numFmtId="3">
      <sharedItems containsSemiMixedTypes="0" containsString="0" containsNumber="1" minValue="12006.062946399999" maxValue="320640.00000000012"/>
    </cacheField>
    <cacheField name="Children under 16 years" numFmtId="3">
      <sharedItems containsSemiMixedTypes="0" containsString="0" containsNumber="1" minValue="51113.582224011814" maxValue="1556573.6489147353"/>
    </cacheField>
    <cacheField name="% children in low income, welfare-dependent families" numFmtId="0">
      <sharedItems containsSemiMixedTypes="0" containsString="0" containsNumber="1" minValue="20.599089559530626" maxValue="23.48898751369429"/>
    </cacheField>
    <cacheField name="Health Care Card holders" numFmtId="3">
      <sharedItems containsSemiMixedTypes="0" containsString="0" containsNumber="1" minValue="20549.309730323745" maxValue="692241"/>
    </cacheField>
    <cacheField name="Persons 0 to 64 years" numFmtId="3">
      <sharedItems containsSemiMixedTypes="0" containsString="0" containsNumber="1" minValue="194063.68069546882" maxValue="6809177.3202098655"/>
    </cacheField>
    <cacheField name="% Health Care Card holders" numFmtId="0">
      <sharedItems containsSemiMixedTypes="0" containsString="0" containsNumber="1" minValue="10.166294215094174" maxValue="10.588951861925366"/>
    </cacheField>
    <cacheField name="Pensioner Concession Card holders" numFmtId="3">
      <sharedItems containsSemiMixedTypes="0" containsString="0" containsNumber="1" minValue="54244.3931712677" maxValue="1405534"/>
    </cacheField>
    <cacheField name="Persons aged 15 years and over" numFmtId="3">
      <sharedItems containsSemiMixedTypes="0" containsString="0" containsNumber="1" minValue="194063.68069546882" maxValue="6658731.7085253811"/>
    </cacheField>
    <cacheField name="% Pensioner Concession Card holders" numFmtId="0">
      <sharedItems containsSemiMixedTypes="0" containsString="0" containsNumber="1" minValue="21.108133823749817" maxValue="27.951852184226993"/>
    </cacheField>
    <cacheField name="Seniors Health Card holders" numFmtId="3">
      <sharedItems containsSemiMixedTypes="0" containsString="0" containsNumber="1" minValue="4946.978866140028" maxValue="139734"/>
    </cacheField>
    <cacheField name="Persons aged 65 years and over5" numFmtId="3">
      <sharedItems containsSemiMixedTypes="0" containsString="0" containsNumber="1" minValue="50877.611193624776" maxValue="1349692.3299189571"/>
    </cacheField>
    <cacheField name="% Seniors Health Card holders" numFmtId="0">
      <sharedItems containsSemiMixedTypes="0" containsString="0" containsNumber="1" minValue="9.7232923285515991" maxValue="10.35302616029465"/>
    </cacheField>
    <cacheField name="Total population" numFmtId="3">
      <sharedItems containsSemiMixedTypes="0" containsString="0" containsNumber="1" minValue="244941.29188909358" maxValue="8158869.6501288228"/>
    </cacheField>
    <cacheField name="% of total Health Care Card Holders" numFmtId="165">
      <sharedItems containsSemiMixedTypes="0" containsString="0" containsNumber="1" minValue="8.3894836888621533" maxValue="8.4845208918011092"/>
    </cacheField>
    <cacheField name="% of total pop Pensioner Concession Card Holders" numFmtId="165">
      <sharedItems containsSemiMixedTypes="0" containsString="0" containsNumber="1" minValue="17.227067722277038" maxValue="22.145875345439471"/>
    </cacheField>
    <cacheField name="% of total pop Senior Health Card holders" numFmtId="165">
      <sharedItems containsSemiMixedTypes="0" containsString="0" containsNumber="1" minValue="1.7126637143638359" maxValue="2.01965900807772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x v="0"/>
    <n v="1771"/>
    <n v="2654.8485541064401"/>
    <n v="66.708136600133756"/>
    <n v="318"/>
    <n v="4607.7047119182307"/>
    <n v="6.9014839249022453"/>
    <n v="90"/>
    <n v="1697.5288444203225"/>
    <n v="5.3018244901006959"/>
    <n v="492"/>
    <n v="4607.7047119182307"/>
    <n v="10.677767581924229"/>
    <n v="448"/>
    <n v="4092.2565406787007"/>
    <n v="10.947505258937145"/>
    <n v="44"/>
    <n v="515.44817123953021"/>
    <n v="8.536260763946542"/>
    <n v="219"/>
    <n v="2122"/>
    <n v="10.320452403393025"/>
    <n v="432"/>
    <n v="1581.9883017864406"/>
    <n v="27.307407994873877"/>
    <n v="744"/>
    <n v="6114.1928111916532"/>
    <n v="12.16840919112256"/>
    <n v="2571"/>
    <n v="7362.5662129009015"/>
    <n v="34.9198896913826"/>
    <n v="227"/>
    <n v="2654.8485541064401"/>
    <n v="8.5503935676060774"/>
    <n v="239"/>
    <n v="2356.6586901000001"/>
    <n v="10.14147704137244"/>
    <n v="20.196050243398492"/>
    <n v="8.4843937781414329"/>
    <n v="29.319054305916158"/>
    <n v="2.5886524027393887"/>
    <n v="8769.0413652980933"/>
  </r>
  <r>
    <x v="1"/>
    <n v="742"/>
    <n v="1350.5595110003751"/>
    <n v="54.940192857580342"/>
    <n v="189"/>
    <n v="3339.8081852717432"/>
    <n v="5.6590076290450808"/>
    <n v="65"/>
    <n v="1281.4004592208094"/>
    <n v="5.072575051169018"/>
    <n v="232"/>
    <n v="3339.8081852717432"/>
    <n v="6.9465067192511043"/>
    <n v="206"/>
    <n v="2940.2601665457564"/>
    <n v="7.0061827298096082"/>
    <n v="26"/>
    <n v="399.54801872598699"/>
    <n v="6.5073530042532868"/>
    <n v="124"/>
    <n v="1497"/>
    <n v="8.2832331329325317"/>
    <n v="259"/>
    <n v="1291.597831442625"/>
    <n v="20.052681546446621"/>
    <n v="448"/>
    <n v="4603.1727813871203"/>
    <n v="9.7324176448792716"/>
    <n v="1194"/>
    <n v="4775.1383059395557"/>
    <n v="25.004511356557842"/>
    <n v="128"/>
    <n v="1350.5595110003751"/>
    <n v="9.4775534848656111"/>
    <n v="167"/>
    <n v="1244.4885657"/>
    <n v="13.419167086205075"/>
    <n v="12.462770637986679"/>
    <n v="7.5246917059542211"/>
    <n v="20.054647091315491"/>
    <n v="2.1499119159869204"/>
    <n v="5953.7322923874954"/>
  </r>
  <r>
    <x v="2"/>
    <n v="211"/>
    <n v="401.19855254651594"/>
    <n v="52.592413073458466"/>
    <n v="73"/>
    <n v="1748.0478538678567"/>
    <n v="4.1760870469578357"/>
    <n v="44"/>
    <n v="658.23465908402898"/>
    <n v="6.6845462165770044"/>
    <n v="138"/>
    <n v="1748.0478538678567"/>
    <n v="7.8945207189065929"/>
    <n v="123"/>
    <n v="1600.1743494979864"/>
    <n v="7.6866623964187459"/>
    <n v="15"/>
    <n v="147.87350436987026"/>
    <n v="10.143805047374196"/>
    <n v="64"/>
    <n v="690"/>
    <n v="9.27536231884058"/>
    <n v="115"/>
    <n v="624.3289922065934"/>
    <n v="18.419775700876944"/>
    <n v="209"/>
    <n v="2398.1222592036584"/>
    <n v="8.7151519985224777"/>
    <n v="406"/>
    <n v="2175.3382890739376"/>
    <n v="18.663763794312565"/>
    <n v="29"/>
    <n v="401.19855254651594"/>
    <n v="7.2283411333189367"/>
    <n v="32"/>
    <n v="380.89968070000003"/>
    <n v="8.4011622013417977"/>
    <n v="7.5375426465707536"/>
    <n v="7.4660967447075235"/>
    <n v="14.503518078235667"/>
    <n v="1.0359655770168334"/>
    <n v="2799.3208117501745"/>
  </r>
  <r>
    <x v="3"/>
    <n v="646"/>
    <n v="1043.7104416663503"/>
    <n v="61.894561385111736"/>
    <n v="155"/>
    <n v="2352.9498255186577"/>
    <n v="6.5874757854572419"/>
    <n v="47"/>
    <n v="938.2952356981084"/>
    <n v="5.0090843704467032"/>
    <n v="207"/>
    <n v="2352.9498255186577"/>
    <n v="8.7974676618687031"/>
    <n v="184"/>
    <n v="2059.9338266865557"/>
    <n v="8.9323257677635031"/>
    <n v="23"/>
    <n v="293.01599883210184"/>
    <n v="7.8494007466053075"/>
    <n v="88"/>
    <n v="1102"/>
    <n v="7.9854809437386569"/>
    <n v="185"/>
    <n v="1013.7661134813924"/>
    <n v="18.248785152690512"/>
    <n v="319"/>
    <n v="3272.1808712746265"/>
    <n v="9.7488498511923201"/>
    <n v="1003"/>
    <n v="3478.4421410157252"/>
    <n v="28.834747261517428"/>
    <n v="102"/>
    <n v="1043.7104416663503"/>
    <n v="9.772825481859746"/>
    <n v="98"/>
    <n v="792.22339840000006"/>
    <n v="12.37024811409559"/>
    <n v="14.967939485941233"/>
    <n v="7.3912890031195877"/>
    <n v="23.2396955176456"/>
    <n v="2.3633588662012475"/>
    <n v="4315.8913129409766"/>
  </r>
  <r>
    <x v="4"/>
    <n v="2035"/>
    <n v="2978.7016756949506"/>
    <n v="68.318355497121786"/>
    <n v="561"/>
    <n v="6036.9394288981139"/>
    <n v="9.2927882846489958"/>
    <n v="126"/>
    <n v="2262.4909321592831"/>
    <n v="5.5690830937274844"/>
    <n v="603"/>
    <n v="6036.9394288981139"/>
    <n v="9.9885050546227188"/>
    <n v="533"/>
    <n v="5220.9958786342077"/>
    <n v="10.208780324481518"/>
    <n v="70"/>
    <n v="815.94355026390599"/>
    <n v="8.5790248574621906"/>
    <n v="282"/>
    <n v="2962"/>
    <n v="9.5205941931127622"/>
    <n v="556"/>
    <n v="2226.5677690803755"/>
    <n v="24.971168976798808"/>
    <n v="801"/>
    <n v="8210.2327650724474"/>
    <n v="9.7561180409838464"/>
    <n v="3269"/>
    <n v="9173.4274817078694"/>
    <n v="35.635535425755513"/>
    <n v="302"/>
    <n v="2978.7016756949506"/>
    <n v="10.138645385813652"/>
    <n v="279"/>
    <n v="2804.4911753000001"/>
    <n v="9.9483286828369142"/>
    <n v="18.187612151746851"/>
    <n v="7.1588586405647314"/>
    <n v="29.216365662928972"/>
    <n v="2.6990952677285254"/>
    <n v="11188.934440767398"/>
  </r>
  <r>
    <x v="5"/>
    <n v="1260"/>
    <n v="2091.0264042887115"/>
    <n v="60.257488734514787"/>
    <n v="443"/>
    <n v="5279.0986870426859"/>
    <n v="8.3915839854883547"/>
    <n v="131"/>
    <n v="2051.0735549457636"/>
    <n v="6.3868991769758372"/>
    <n v="592"/>
    <n v="5279.0986870426859"/>
    <n v="11.214035483993467"/>
    <n v="498"/>
    <n v="4676.382241825695"/>
    <n v="10.649257786197927"/>
    <n v="94"/>
    <n v="602.71644521699045"/>
    <n v="15.596056942856112"/>
    <n v="233"/>
    <n v="2215"/>
    <n v="10.519187358916479"/>
    <n v="440"/>
    <n v="1688.9926873412705"/>
    <n v="26.051030492774153"/>
    <n v="833"/>
    <n v="7055.7373315218192"/>
    <n v="11.805995048576081"/>
    <n v="2234"/>
    <n v="7465.9697217346729"/>
    <n v="29.922435842412494"/>
    <n v="185"/>
    <n v="2091.0264042887115"/>
    <n v="8.847329695147014"/>
    <n v="138"/>
    <n v="2103.7732185999998"/>
    <n v="6.5596423977597267"/>
    <n v="13.775364012814379"/>
    <n v="9.1070462084717274"/>
    <n v="24.423939051291526"/>
    <n v="2.0225732875957618"/>
    <n v="9146.7637358105312"/>
  </r>
  <r>
    <x v="6"/>
    <n v="2502"/>
    <n v="3656.1344001846523"/>
    <n v="68.432932877785817"/>
    <n v="486"/>
    <n v="6512.5098183852406"/>
    <n v="7.4625607262501195"/>
    <n v="114"/>
    <n v="2384.6673104679608"/>
    <n v="4.7805410632994736"/>
    <n v="754"/>
    <n v="6512.5098183852406"/>
    <n v="11.577717669943603"/>
    <n v="676"/>
    <n v="5766.0803138667934"/>
    <n v="11.723735418223256"/>
    <n v="78"/>
    <n v="746.42950451844763"/>
    <n v="10.449747702607363"/>
    <n v="282"/>
    <n v="3264"/>
    <n v="8.6397058823529402"/>
    <n v="521"/>
    <n v="2331.9631466299074"/>
    <n v="22.341690980534391"/>
    <n v="994"/>
    <n v="8720.7613131632534"/>
    <n v="11.398087441054496"/>
    <n v="3717"/>
    <n v="10275.402925235039"/>
    <n v="36.173763958895826"/>
    <n v="323"/>
    <n v="3656.1344001846523"/>
    <n v="8.8344673539267848"/>
    <n v="291"/>
    <n v="3380.8043543999997"/>
    <n v="8.6074191078603413"/>
    <n v="20.215085090372941"/>
    <n v="8.0310929575662282"/>
    <n v="30.031763101884977"/>
    <n v="2.609701232690032"/>
    <n v="12376.895713347905"/>
  </r>
  <r>
    <x v="7"/>
    <n v="1330"/>
    <n v="2325.7482479370697"/>
    <n v="57.185897105574746"/>
    <n v="341"/>
    <n v="6037.1306525722102"/>
    <n v="5.6483786690074664"/>
    <n v="103"/>
    <n v="2286.879847985344"/>
    <n v="4.5039532833672551"/>
    <n v="489"/>
    <n v="6037.1306525722102"/>
    <n v="8.0998743963186257"/>
    <n v="432"/>
    <n v="5235.9828305006058"/>
    <n v="8.2506000112054814"/>
    <n v="57"/>
    <n v="801.14782207160442"/>
    <n v="7.1147918560908838"/>
    <n v="235"/>
    <n v="2723"/>
    <n v="8.6301872934263688"/>
    <n v="488"/>
    <n v="2544.9832739670032"/>
    <n v="19.174978672426715"/>
    <n v="792"/>
    <n v="8486.4484787141337"/>
    <n v="9.3325258732968095"/>
    <n v="2189"/>
    <n v="8546.6465582184337"/>
    <n v="25.612384753351748"/>
    <n v="213"/>
    <n v="2325.7482479370697"/>
    <n v="9.1583429199153539"/>
    <n v="216"/>
    <n v="1995.4277650000001"/>
    <n v="10.824746642733016"/>
    <n v="12.300923055919394"/>
    <n v="7.325060947585083"/>
    <n v="20.245654563464328"/>
    <n v="1.9699974518126551"/>
    <n v="10812.196726651204"/>
  </r>
  <r>
    <x v="8"/>
    <n v="2436"/>
    <n v="4469.4683363038585"/>
    <n v="54.503126920337749"/>
    <n v="777"/>
    <n v="16889.147847770051"/>
    <n v="4.6005873535093178"/>
    <n v="352"/>
    <n v="6956.5396038130948"/>
    <n v="5.0599870057098197"/>
    <n v="1279"/>
    <n v="16889.147847770051"/>
    <n v="7.5729101996633421"/>
    <n v="1097"/>
    <n v="14841.825179258194"/>
    <n v="7.3912742317776639"/>
    <n v="182"/>
    <n v="2047.3226685118557"/>
    <n v="8.8896588114413326"/>
    <n v="639"/>
    <n v="6337"/>
    <n v="10.083635789805902"/>
    <n v="1226"/>
    <n v="5933.0659571318683"/>
    <n v="20.663852531864766"/>
    <n v="1812"/>
    <n v="22609.017719175878"/>
    <n v="8.0145012158717055"/>
    <n v="4438"/>
    <n v="21733.195344827338"/>
    <n v="20.420375051091035"/>
    <n v="514"/>
    <n v="4469.4683363038585"/>
    <n v="11.500249276294582"/>
    <n v="503"/>
    <n v="4231.202781"/>
    <n v="11.887872693284656"/>
    <n v="8.9960716230922344"/>
    <n v="6.6916591876203313"/>
    <n v="16.389394853564589"/>
    <n v="1.8981858843470478"/>
    <n v="27078.486055479734"/>
  </r>
  <r>
    <x v="9"/>
    <n v="411"/>
    <n v="628.8670061300877"/>
    <n v="65.355630998866616"/>
    <n v="110"/>
    <n v="1746.4166503922818"/>
    <n v="6.2986115011725117"/>
    <n v="43"/>
    <n v="656.43787771188715"/>
    <n v="6.5505056091344018"/>
    <n v="160"/>
    <n v="1746.4166503922818"/>
    <n v="9.1616167289781991"/>
    <n v="138"/>
    <n v="1556.3506426032166"/>
    <n v="8.8668964578043603"/>
    <n v="22"/>
    <n v="190.06600778906531"/>
    <n v="11.574926130092413"/>
    <n v="85"/>
    <n v="739"/>
    <n v="11.502029769959405"/>
    <n v="170"/>
    <n v="586.07867843210749"/>
    <n v="29.006344413481873"/>
    <n v="194"/>
    <n v="2290.2495018215745"/>
    <n v="8.4706928151583494"/>
    <n v="670"/>
    <n v="2424.8434334709996"/>
    <n v="27.630649911319853"/>
    <n v="54"/>
    <n v="628.8670061300877"/>
    <n v="8.5868712261284603"/>
    <n v="50"/>
    <n v="601.65184499999998"/>
    <n v="8.3104540301044043"/>
    <n v="14.079602471516212"/>
    <n v="6.6458464220782121"/>
    <n v="22.952150014393826"/>
    <n v="1.8498747772795026"/>
    <n v="2919.1165079516622"/>
  </r>
  <r>
    <x v="10"/>
    <n v="2873"/>
    <n v="4284.680994609429"/>
    <n v="67.052833189087607"/>
    <n v="898"/>
    <n v="10288.086308833144"/>
    <n v="8.7285426370207961"/>
    <n v="286"/>
    <n v="4061.1396881796882"/>
    <n v="7.0423581053473407"/>
    <n v="1217"/>
    <n v="10288.086308833144"/>
    <n v="11.829216469102793"/>
    <n v="1054"/>
    <n v="9045.6436191054563"/>
    <n v="11.652017748895489"/>
    <n v="163"/>
    <n v="1242.4426897276885"/>
    <n v="13.119317401732664"/>
    <n v="568"/>
    <n v="4817"/>
    <n v="11.791571517542039"/>
    <n v="1152"/>
    <n v="3894.5592656714175"/>
    <n v="29.579727034951063"/>
    <n v="1564"/>
    <n v="14270.715531395888"/>
    <n v="10.959506526208623"/>
    <n v="4979"/>
    <n v="14848.142788125064"/>
    <n v="33.532813302293938"/>
    <n v="371"/>
    <n v="4284.680994609429"/>
    <n v="8.658754303220153"/>
    <n v="325"/>
    <n v="4111.1374285000002"/>
    <n v="7.9053547990630006"/>
    <n v="15.483366232424631"/>
    <n v="8.4288147537459537"/>
    <n v="26.833164104156715"/>
    <n v="1.9994183335292508"/>
    <n v="18555.396526005316"/>
  </r>
  <r>
    <x v="11"/>
    <n v="684"/>
    <n v="1153.4383512545373"/>
    <n v="59.300958673348028"/>
    <n v="262"/>
    <n v="4355.3998874711806"/>
    <n v="6.0155211179040933"/>
    <n v="88"/>
    <n v="1343.1301873132372"/>
    <n v="6.5518592934042319"/>
    <n v="319"/>
    <n v="4355.3998874711806"/>
    <n v="7.3242413611122368"/>
    <n v="276"/>
    <n v="3967.1129909800143"/>
    <n v="6.9572003778954246"/>
    <n v="43"/>
    <n v="388.28689649116649"/>
    <n v="11.074285634817514"/>
    <n v="141"/>
    <n v="1360"/>
    <n v="10.367647058823531"/>
    <n v="268"/>
    <n v="1213.0517361701097"/>
    <n v="22.093039563682517"/>
    <n v="415"/>
    <n v="5562.256565355965"/>
    <n v="7.4610006770416115"/>
    <n v="1294"/>
    <n v="5577.0565420745897"/>
    <n v="23.20220335292942"/>
    <n v="84"/>
    <n v="1153.4383512545373"/>
    <n v="7.2825738721655471"/>
    <n v="78"/>
    <n v="1025.2957936"/>
    <n v="7.6075607143698321"/>
    <n v="10.18509638232976"/>
    <n v="6.1795540916182032"/>
    <n v="19.268296372419169"/>
    <n v="1.2508013101106725"/>
    <n v="6715.6949166105023"/>
  </r>
  <r>
    <x v="12"/>
    <n v="219.47327747399999"/>
    <n v="363.07343790976688"/>
    <n v="60.448728702798896"/>
    <n v="68.477954720999989"/>
    <n v="938.00157266359145"/>
    <n v="7.300409372080999"/>
    <n v="38.106978986999998"/>
    <n v="373.36950821934897"/>
    <n v="10.206237560409653"/>
    <n v="133.80420441299998"/>
    <n v="938.00157266359145"/>
    <n v="14.264816639170821"/>
    <n v="111.16923193199999"/>
    <n v="844.92776222667464"/>
    <n v="13.157246915290239"/>
    <n v="22.634972480999998"/>
    <n v="93.073810436916773"/>
    <n v="24.319378754071156"/>
    <n v="66.472324247999993"/>
    <n v="443.53085317199992"/>
    <n v="14.987080103359174"/>
    <n v="141.25368902699998"/>
    <n v="420.37854441832701"/>
    <n v="33.601545774047793"/>
    <n v="218.04068427899998"/>
    <n v="1353.4756905237002"/>
    <n v="16.109686033196024"/>
    <n v="395.39572181999995"/>
    <n v="1315.7283290126081"/>
    <n v="30.051471348703551"/>
    <n v="22.921491119999999"/>
    <n v="363.07343790976688"/>
    <n v="6.3131831543393107"/>
    <n v="30.944013011999996"/>
    <n v="364.35567308945383"/>
    <n v="8.4928039543391058"/>
    <n v="12.78572653928598"/>
    <n v="12.702268794251475"/>
    <n v="23.034337629523044"/>
    <n v="1.3353239205520606"/>
    <n v="1716.5491284334671"/>
  </r>
  <r>
    <x v="13"/>
    <n v="1343"/>
    <n v="2062.0121858021671"/>
    <n v="65.13055593207099"/>
    <n v="417"/>
    <n v="6721.4109953734305"/>
    <n v="6.204054480332104"/>
    <n v="216"/>
    <n v="2645.5218457122205"/>
    <n v="8.1647407429307783"/>
    <n v="705"/>
    <n v="6721.4109953734305"/>
    <n v="10.488869085453558"/>
    <n v="586"/>
    <n v="5764.8615253582757"/>
    <n v="10.165031673741394"/>
    <n v="119"/>
    <n v="956.54947001515495"/>
    <n v="12.44054842224884"/>
    <n v="351"/>
    <n v="2729"/>
    <n v="12.861854159032612"/>
    <n v="680"/>
    <n v="2619.6238726097108"/>
    <n v="25.957924994880017"/>
    <n v="896"/>
    <n v="9352.6436409387097"/>
    <n v="9.5801789782516487"/>
    <n v="2486"/>
    <n v="9012.5466103042963"/>
    <n v="27.583768578324875"/>
    <n v="203"/>
    <n v="2062.0121858021671"/>
    <n v="9.8447526837009764"/>
    <n v="201"/>
    <n v="2007.8230648000001"/>
    <n v="10.010842266124763"/>
    <n v="11.765575943637144"/>
    <n v="7.8495577405054959"/>
    <n v="21.77901846305431"/>
    <n v="1.778415425583276"/>
    <n v="11414.655826740876"/>
  </r>
  <r>
    <x v="14"/>
    <n v="419"/>
    <n v="752.62282150272131"/>
    <n v="55.671976457398053"/>
    <n v="145"/>
    <n v="1792.7846070917035"/>
    <n v="8.0879766273329583"/>
    <n v="27"/>
    <n v="676.39795140359331"/>
    <n v="3.9917329648873565"/>
    <n v="137"/>
    <n v="1792.7846070917035"/>
    <n v="7.6417434341007953"/>
    <n v="123"/>
    <n v="1574.4119384851888"/>
    <n v="7.8124407592045904"/>
    <n v="14"/>
    <n v="218.37266860651459"/>
    <n v="6.4110587141409079"/>
    <n v="65"/>
    <n v="802"/>
    <n v="8.1047381546134662"/>
    <n v="118"/>
    <n v="754.67288948678777"/>
    <n v="15.635913472424512"/>
    <n v="222"/>
    <n v="2519.6647439421822"/>
    <n v="8.8106959679352546"/>
    <n v="720"/>
    <n v="2585.2655199286392"/>
    <n v="27.850137421082927"/>
    <n v="86"/>
    <n v="752.62282150272131"/>
    <n v="11.426706385050675"/>
    <n v="82"/>
    <n v="546.88897659999998"/>
    <n v="14.993902511949079"/>
    <n v="12.804498126161242"/>
    <n v="6.7842448305675322"/>
    <n v="22.002956207246051"/>
    <n v="2.6281308803099446"/>
    <n v="3272.2875654449035"/>
  </r>
  <r>
    <x v="15"/>
    <n v="2270"/>
    <n v="3334.1048120357914"/>
    <n v="68.084242337119179"/>
    <n v="336"/>
    <n v="6392.964792212395"/>
    <n v="5.2557774197239313"/>
    <n v="108"/>
    <n v="2406.9230644433019"/>
    <n v="4.4870565908586428"/>
    <n v="643"/>
    <n v="6392.964792212395"/>
    <n v="10.057931193102643"/>
    <n v="591"/>
    <n v="5724.4178752129865"/>
    <n v="10.324193881076701"/>
    <n v="52"/>
    <n v="668.54691699940884"/>
    <n v="7.7780629418482503"/>
    <n v="214"/>
    <n v="3116"/>
    <n v="6.8677792041078307"/>
    <n v="387"/>
    <n v="2301.0135647783954"/>
    <n v="16.818675296999867"/>
    <n v="1066"/>
    <n v="8751.1060189268574"/>
    <n v="12.181317397989002"/>
    <n v="3192"/>
    <n v="9862.9417543483578"/>
    <n v="32.363569404561439"/>
    <n v="287"/>
    <n v="3334.1048120357914"/>
    <n v="8.6080077316093409"/>
    <n v="298"/>
    <n v="2986.9043357999999"/>
    <n v="9.9768846436852794"/>
    <n v="18.783288365844612"/>
    <n v="8.8206984132116091"/>
    <n v="26.412447781399116"/>
    <n v="2.3748034189415872"/>
    <n v="12085.210830962649"/>
  </r>
  <r>
    <x v="16"/>
    <n v="406"/>
    <n v="710.98003227965671"/>
    <n v="57.104276008739454"/>
    <n v="145"/>
    <n v="2335.7878385321437"/>
    <n v="6.2077555849901556"/>
    <n v="44"/>
    <n v="891.01611953439203"/>
    <n v="4.9381822657700702"/>
    <n v="189"/>
    <n v="2335.7878385321437"/>
    <n v="8.091488314228549"/>
    <n v="162"/>
    <n v="2007.5781638113187"/>
    <n v="8.0694242904320355"/>
    <n v="27"/>
    <n v="328.20967472082498"/>
    <n v="8.2264485417640998"/>
    <n v="106"/>
    <n v="949"/>
    <n v="11.169652265542677"/>
    <n v="208"/>
    <n v="852.50298149832884"/>
    <n v="24.398741648319707"/>
    <n v="284"/>
    <n v="3154.1723159424828"/>
    <n v="9.0039468853539582"/>
    <n v="731"/>
    <n v="3099.33781616636"/>
    <n v="23.585683244564486"/>
    <n v="64"/>
    <n v="710.98003227965671"/>
    <n v="9.0016592723136064"/>
    <n v="63"/>
    <n v="729.51588110000012"/>
    <n v="8.6358640890730829"/>
    <n v="10.504113768937167"/>
    <n v="7.3477051979757526"/>
    <n v="18.912579224367164"/>
    <n v="1.6558208896846764"/>
    <n v="3865.1523482221396"/>
  </r>
  <r>
    <x v="17"/>
    <n v="843"/>
    <n v="1303.6694311383392"/>
    <n v="64.663631735531951"/>
    <n v="302"/>
    <n v="3261.8037110646637"/>
    <n v="9.25868098609239"/>
    <n v="133"/>
    <n v="1199.8123166245819"/>
    <n v="11.085067069003539"/>
    <n v="409"/>
    <n v="3261.8037110646637"/>
    <n v="12.539074580502607"/>
    <n v="347"/>
    <n v="2904.882279569099"/>
    <n v="11.945406615633074"/>
    <n v="62"/>
    <n v="356.92143149556483"/>
    <n v="17.370769735011113"/>
    <n v="220"/>
    <n v="1427"/>
    <n v="15.416958654519972"/>
    <n v="435"/>
    <n v="1271.8390774140801"/>
    <n v="34.202440208430119"/>
    <n v="566"/>
    <n v="4549.8975557154745"/>
    <n v="12.439840525398294"/>
    <n v="1593"/>
    <n v="4610.8471097186266"/>
    <n v="34.548965994606831"/>
    <n v="103"/>
    <n v="1303.6694311383392"/>
    <n v="7.9007758822773315"/>
    <n v="105"/>
    <n v="1300.8396858000001"/>
    <n v="8.0717094616794629"/>
    <n v="14.401475235411926"/>
    <n v="9.6693178923406293"/>
    <n v="27.214175622789082"/>
    <n v="1.7596108531997963"/>
    <n v="5853.5669868538134"/>
  </r>
  <r>
    <x v="18"/>
    <n v="2178"/>
    <n v="3197.5586651093804"/>
    <n v="68.114465694267295"/>
    <n v="572"/>
    <n v="8306.517881204938"/>
    <n v="6.8861586549311804"/>
    <n v="187"/>
    <n v="3042.570982666382"/>
    <n v="6.1461179070379819"/>
    <n v="853"/>
    <n v="8306.517881204938"/>
    <n v="10.269044287860659"/>
    <n v="758"/>
    <n v="7397.1689152913732"/>
    <n v="10.247163592993909"/>
    <n v="95"/>
    <n v="909.34896591356448"/>
    <n v="10.447034478623902"/>
    <n v="384"/>
    <n v="3763"/>
    <n v="10.204623970236513"/>
    <n v="732"/>
    <n v="2934.2302769729554"/>
    <n v="24.94691727996053"/>
    <n v="1123"/>
    <n v="11178.478396045362"/>
    <n v="10.046089997340662"/>
    <n v="3537"/>
    <n v="11685.168840886656"/>
    <n v="30.269139009989836"/>
    <n v="291"/>
    <n v="3197.5586651093804"/>
    <n v="9.1006930748538934"/>
    <n v="274"/>
    <n v="3132.4368985999999"/>
    <n v="8.7471833869170865"/>
    <n v="15.150211360299974"/>
    <n v="7.8116103570325386"/>
    <n v="24.603442415693756"/>
    <n v="2.0242017933183156"/>
    <n v="14376.037061154742"/>
  </r>
  <r>
    <x v="19"/>
    <n v="983"/>
    <n v="1608.6148553453254"/>
    <n v="61.108474581939433"/>
    <n v="232"/>
    <n v="3460.1502500537408"/>
    <n v="6.7049111522367202"/>
    <n v="57"/>
    <n v="1278.93878985427"/>
    <n v="4.4568200176722232"/>
    <n v="300"/>
    <n v="3460.1502500537408"/>
    <n v="8.670143731340584"/>
    <n v="250"/>
    <n v="3091.5378675102061"/>
    <n v="8.0865902574675381"/>
    <n v="50"/>
    <n v="368.61238254353458"/>
    <n v="13.564384260502916"/>
    <n v="146"/>
    <n v="1619"/>
    <n v="9.0179122915379875"/>
    <n v="278"/>
    <n v="1268.089433797561"/>
    <n v="21.922743979300453"/>
    <n v="486"/>
    <n v="4727.2471665455951"/>
    <n v="10.280824819979561"/>
    <n v="1534"/>
    <n v="5146.0081517979233"/>
    <n v="29.809513602578491"/>
    <n v="183"/>
    <n v="1608.6148553453254"/>
    <n v="11.376247048316294"/>
    <n v="172"/>
    <n v="1501.5101003"/>
    <n v="11.455134398738616"/>
    <n v="15.514858066726433"/>
    <n v="7.6706215874151038"/>
    <n v="24.211385833528333"/>
    <n v="2.8883204742735886"/>
    <n v="6335.86202189092"/>
  </r>
  <r>
    <x v="20"/>
    <n v="6222"/>
    <n v="10349.17927200413"/>
    <n v="60.120709444383827"/>
    <n v="2273"/>
    <n v="40768.960967146311"/>
    <n v="5.5753199151474533"/>
    <n v="949"/>
    <n v="17497.987400363225"/>
    <n v="5.4234808740364082"/>
    <n v="4000"/>
    <n v="40768.960967146311"/>
    <n v="9.8113856843773917"/>
    <n v="3399"/>
    <n v="35215.160447299437"/>
    <n v="9.6520928964293873"/>
    <n v="601"/>
    <n v="5553.8005198468745"/>
    <n v="10.821418555677083"/>
    <n v="1638"/>
    <n v="15775"/>
    <n v="10.383518225039619"/>
    <n v="3258"/>
    <n v="14184.611103405265"/>
    <n v="22.968553570128265"/>
    <n v="6442"/>
    <n v="55083.68286027039"/>
    <n v="11.694933355021458"/>
    <n v="11737"/>
    <n v="51919.44944687251"/>
    <n v="22.606171916383843"/>
    <n v="1126"/>
    <n v="10349.17927200413"/>
    <n v="10.88008981587531"/>
    <n v="1002"/>
    <n v="9865.1829968000002"/>
    <n v="10.156932723143825"/>
    <n v="9.5089834025936977"/>
    <n v="9.8452058951315653"/>
    <n v="17.937469976895244"/>
    <n v="1.7208478481710869"/>
    <n v="65432.862132274517"/>
  </r>
  <r>
    <x v="21"/>
    <n v="6709"/>
    <n v="10032.069762579918"/>
    <n v="66.875531757413398"/>
    <n v="2325"/>
    <n v="33421.472599668334"/>
    <n v="6.9566054968597424"/>
    <n v="913"/>
    <n v="13949.120899666021"/>
    <n v="6.5452153334039824"/>
    <n v="4020"/>
    <n v="33421.472599668334"/>
    <n v="12.028195310699425"/>
    <n v="3453"/>
    <n v="29148.752129152446"/>
    <n v="11.846133188482407"/>
    <n v="567"/>
    <n v="4272.7204705158892"/>
    <n v="13.270233892261626"/>
    <n v="1602"/>
    <n v="12826"/>
    <n v="12.490254171214719"/>
    <n v="2903"/>
    <n v="10646.190447440109"/>
    <n v="27.267969837023067"/>
    <n v="5430"/>
    <n v="44679.39759199597"/>
    <n v="12.15325248918027"/>
    <n v="12542"/>
    <n v="44071.945130681488"/>
    <n v="28.458013284438987"/>
    <n v="994"/>
    <n v="10032.069762579918"/>
    <n v="9.9082245590801783"/>
    <m/>
    <m/>
    <m/>
    <n v="12.262511543549163"/>
    <n v="9.9247932153036142"/>
    <n v="22.923896225844924"/>
    <n v="1.8168037672213249"/>
    <n v="54711.467354575885"/>
  </r>
</pivotCacheRecords>
</file>

<file path=xl/pivotCache/pivotCacheRecords2.xml><?xml version="1.0" encoding="utf-8"?>
<pivotCacheRecords xmlns="http://schemas.openxmlformats.org/spreadsheetml/2006/main" xmlns:r="http://schemas.openxmlformats.org/officeDocument/2006/relationships" count="2">
  <r>
    <x v="0"/>
    <n v="31891.196477799083"/>
    <n v="50877.611193624776"/>
    <n v="62.682181277007778"/>
    <n v="9233.7858692510508"/>
    <n v="143289.48862280173"/>
    <n v="6.4441474095551161"/>
    <n v="3256.559177720339"/>
    <n v="56493.09882232509"/>
    <n v="5.7645256599615022"/>
    <n v="14105.492665525184"/>
    <n v="143289.48862280173"/>
    <m/>
    <m/>
    <m/>
    <m/>
    <m/>
    <m/>
    <m/>
    <m/>
    <m/>
    <m/>
    <m/>
    <n v="60429.880219472077"/>
    <n v="10.151776607399658"/>
    <n v="12006.062946399999"/>
    <n v="51113.582224011814"/>
    <n v="23.48898751369429"/>
    <n v="20549.309730323745"/>
    <n v="194063.68069546882"/>
    <n v="10.588951861925366"/>
    <n v="54244.3931712677"/>
    <n v="194063.68069546882"/>
    <n v="27.951852184226993"/>
    <n v="4946.978866140028"/>
    <n v="50877.611193624776"/>
    <n v="9.7232923285515991"/>
    <n v="244941.29188909358"/>
    <n v="8.3894836888621533"/>
    <n v="22.145875345439471"/>
    <n v="2.0196590080777233"/>
  </r>
  <r>
    <x v="1"/>
    <n v="796303"/>
    <n v="1349692.3299189571"/>
    <n v="58.998853468168875"/>
    <n v="239118"/>
    <n v="5215609.9415251352"/>
    <n v="4.5846603308313689"/>
    <n v="72053"/>
    <n v="2173304.179276906"/>
    <n v="3.3153665596857786"/>
    <n v="470253"/>
    <n v="5215609.9415251352"/>
    <m/>
    <m/>
    <m/>
    <m/>
    <m/>
    <m/>
    <m/>
    <m/>
    <m/>
    <m/>
    <m/>
    <n v="1940230"/>
    <n v="8.7901434366028752"/>
    <n v="320640.00000000012"/>
    <n v="1556573.6489147353"/>
    <n v="20.599089559530626"/>
    <n v="692241"/>
    <n v="6809177.3202098655"/>
    <n v="10.166294215094174"/>
    <n v="1405534"/>
    <n v="6658731.7085253811"/>
    <n v="21.108133823749817"/>
    <n v="139734"/>
    <n v="1349692.3299189571"/>
    <n v="10.35302616029465"/>
    <n v="8158869.6501288228"/>
    <n v="8.4845208918011092"/>
    <n v="17.227067722277038"/>
    <n v="1.71266371436383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Age&amp;Disab" cacheId="144"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7">
  <location ref="A3:B7" firstHeaderRow="1" firstDataRow="1" firstDataCol="1"/>
  <pivotFields count="42">
    <pivotField showAll="0" defaultSubtotal="0">
      <items count="24">
        <item h="1" x="0"/>
        <item h="1" x="1"/>
        <item h="1" x="2"/>
        <item h="1" x="3"/>
        <item h="1" x="5"/>
        <item h="1" x="6"/>
        <item h="1" x="7"/>
        <item h="1" x="8"/>
        <item h="1" x="9"/>
        <item h="1" x="10"/>
        <item h="1" x="11"/>
        <item h="1" x="13"/>
        <item h="1" x="14"/>
        <item h="1" x="15"/>
        <item h="1" x="16"/>
        <item h="1" x="17"/>
        <item h="1" x="18"/>
        <item h="1" x="19"/>
        <item h="1" x="20"/>
        <item x="21"/>
        <item h="1" m="1" x="23"/>
        <item h="1" x="4"/>
        <item h="1" x="12"/>
        <item h="1" m="1" x="22"/>
      </items>
    </pivotField>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3" showAll="0" defaultSubtotal="0"/>
    <pivotField numFmtId="165" showAll="0" defaultSubtotal="0"/>
    <pivotField numFmtId="3" showAll="0" defaultSubtotal="0"/>
    <pivotField numFmtId="3" showAll="0" defaultSubtotal="0"/>
    <pivotField numFmtId="165" showAll="0" defaultSubtotal="0"/>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dataField="1" showAll="0"/>
    <pivotField numFmtId="3" showAll="0"/>
    <pivotField numFmtId="3" showAll="0"/>
    <pivotField dataField="1" showAll="0"/>
    <pivotField showAll="0" defaultSubtotal="0"/>
    <pivotField showAll="0" defaultSubtotal="0"/>
    <pivotField showAll="0" defaultSubtotal="0"/>
    <pivotField numFmtId="166" showAll="0" defaultSubtotal="0"/>
    <pivotField numFmtId="165" showAll="0" defaultSubtotal="0"/>
    <pivotField numFmtId="166" showAll="0" defaultSubtotal="0"/>
    <pivotField numFmtId="165" showAll="0" defaultSubtotal="0"/>
    <pivotField numFmtId="3" showAll="0" defaultSubtotal="0"/>
  </pivotFields>
  <rowFields count="1">
    <field x="-2"/>
  </rowFields>
  <rowItems count="4">
    <i>
      <x/>
    </i>
    <i i="1">
      <x v="1"/>
    </i>
    <i i="2">
      <x v="2"/>
    </i>
    <i i="3">
      <x v="3"/>
    </i>
  </rowItems>
  <colItems count="1">
    <i/>
  </colItems>
  <dataFields count="4">
    <dataField name="Sum of % Seniors Health Card holders2" fld="33" baseField="0" baseItem="0"/>
    <dataField name="Sum of % age pensioners" fld="3" baseField="0" baseItem="0"/>
    <dataField name="Sum of % Health Care Card holders" fld="27" baseField="0" baseItem="0"/>
    <dataField name="Sum of % Pensioner Concession Card holders" fld="30" baseField="0" baseItem="0"/>
  </dataFields>
  <formats count="1">
    <format dxfId="175">
      <pivotArea outline="0" collapsedLevelsAreSubtotals="1" fieldPosition="0"/>
    </format>
  </formats>
  <chartFormats count="3">
    <chartFormat chart="2" format="11" series="1">
      <pivotArea type="data" outline="0" fieldPosition="0">
        <references count="1">
          <reference field="4294967294" count="1" selected="0">
            <x v="0"/>
          </reference>
        </references>
      </pivotArea>
    </chartFormat>
    <chartFormat chart="13" format="19" series="1">
      <pivotArea type="data" outline="0" fieldPosition="0">
        <references count="1">
          <reference field="4294967294" count="1" selected="0">
            <x v="0"/>
          </reference>
        </references>
      </pivotArea>
    </chartFormat>
    <chartFormat chart="16"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familyinc" cacheId="14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8">
  <location ref="A4:C5" firstHeaderRow="0" firstDataRow="1" firstDataCol="0"/>
  <pivotFields count="42">
    <pivotField multipleItemSelectionAllowed="1" showAll="0" defaultSubtotal="0">
      <items count="24">
        <item h="1" x="0"/>
        <item h="1" x="1"/>
        <item h="1" x="2"/>
        <item h="1" x="3"/>
        <item h="1" x="5"/>
        <item h="1" x="6"/>
        <item h="1" x="7"/>
        <item h="1" x="8"/>
        <item h="1" x="9"/>
        <item h="1" x="10"/>
        <item h="1" x="11"/>
        <item h="1" x="13"/>
        <item h="1" x="14"/>
        <item h="1" x="15"/>
        <item h="1" x="16"/>
        <item h="1" x="17"/>
        <item h="1" x="18"/>
        <item h="1" x="19"/>
        <item h="1" x="20"/>
        <item x="21"/>
        <item h="1" m="1" x="23"/>
        <item h="1" x="4"/>
        <item h="1" x="12"/>
        <item h="1" m="1" x="22"/>
      </items>
    </pivotField>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3" showAll="0" defaultSubtotal="0"/>
    <pivotField numFmtId="165" showAll="0" defaultSubtotal="0"/>
    <pivotField numFmtId="3" showAll="0" defaultSubtotal="0"/>
    <pivotField numFmtId="3" showAll="0" defaultSubtotal="0"/>
    <pivotField numFmtId="165" showAll="0" defaultSubtota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showAll="0" defaultSubtotal="0"/>
    <pivotField showAll="0" defaultSubtotal="0"/>
    <pivotField showAll="0" defaultSubtotal="0"/>
    <pivotField numFmtId="166" showAll="0" defaultSubtotal="0"/>
    <pivotField dataField="1" numFmtId="165" showAll="0" defaultSubtotal="0"/>
    <pivotField dataField="1" numFmtId="166" showAll="0" defaultSubtotal="0"/>
    <pivotField dataField="1" numFmtId="165" showAll="0" defaultSubtotal="0"/>
    <pivotField numFmtId="3" showAll="0" defaultSubtotal="0"/>
  </pivotFields>
  <rowItems count="1">
    <i/>
  </rowItems>
  <colFields count="1">
    <field x="-2"/>
  </colFields>
  <colItems count="3">
    <i>
      <x/>
    </i>
    <i i="1">
      <x v="1"/>
    </i>
    <i i="2">
      <x v="2"/>
    </i>
  </colItems>
  <dataFields count="3">
    <dataField name="Health Care Card Holders %" fld="38" baseField="0" baseItem="1"/>
    <dataField name="Senior Health Card holders %" fld="40" baseField="0" baseItem="1"/>
    <dataField name="Pensioner Concession Card holders %" fld="39" baseField="0" baseItem="1"/>
  </dataFields>
  <formats count="1">
    <format dxfId="125">
      <pivotArea outline="0" collapsedLevelsAreSubtotals="1" fieldPosition="0"/>
    </format>
  </formats>
  <chartFormats count="6">
    <chartFormat chart="12" format="29" series="1">
      <pivotArea type="data" outline="0" fieldPosition="0">
        <references count="1">
          <reference field="4294967294" count="1" selected="0">
            <x v="2"/>
          </reference>
        </references>
      </pivotArea>
    </chartFormat>
    <chartFormat chart="29" format="35" series="1">
      <pivotArea type="data" outline="0" fieldPosition="0">
        <references count="1">
          <reference field="4294967294" count="1" selected="0">
            <x v="2"/>
          </reference>
        </references>
      </pivotArea>
    </chartFormat>
    <chartFormat chart="12" format="34" series="1">
      <pivotArea type="data" outline="0" fieldPosition="0">
        <references count="1">
          <reference field="4294967294" count="1" selected="0">
            <x v="1"/>
          </reference>
        </references>
      </pivotArea>
    </chartFormat>
    <chartFormat chart="29" format="40" series="1">
      <pivotArea type="data" outline="0" fieldPosition="0">
        <references count="1">
          <reference field="4294967294" count="1" selected="0">
            <x v="1"/>
          </reference>
        </references>
      </pivotArea>
    </chartFormat>
    <chartFormat chart="12" format="35" series="1">
      <pivotArea type="data" outline="0" fieldPosition="0">
        <references count="1">
          <reference field="4294967294" count="1" selected="0">
            <x v="0"/>
          </reference>
        </references>
      </pivotArea>
    </chartFormat>
    <chartFormat chart="29" format="4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Age&amp;Disab" cacheId="14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0">
  <location ref="A3:C4" firstHeaderRow="0" firstDataRow="1" firstDataCol="0"/>
  <pivotFields count="42">
    <pivotField multipleItemSelectionAllowed="1" showAll="0" defaultSubtotal="0">
      <items count="24">
        <item h="1" x="0"/>
        <item h="1" x="1"/>
        <item h="1" x="2"/>
        <item h="1" x="3"/>
        <item h="1" x="5"/>
        <item h="1" x="6"/>
        <item h="1" x="7"/>
        <item h="1" x="8"/>
        <item h="1" x="9"/>
        <item h="1" x="10"/>
        <item h="1" x="11"/>
        <item h="1" x="13"/>
        <item h="1" x="14"/>
        <item h="1" x="15"/>
        <item h="1" x="16"/>
        <item h="1" x="17"/>
        <item h="1" x="18"/>
        <item h="1" x="19"/>
        <item h="1" x="20"/>
        <item x="21"/>
        <item h="1" m="1" x="23"/>
        <item h="1" x="4"/>
        <item h="1" x="12"/>
        <item h="1" m="1" x="22"/>
      </items>
    </pivotField>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3" showAll="0" defaultSubtotal="0"/>
    <pivotField numFmtId="165" showAll="0" defaultSubtotal="0"/>
    <pivotField numFmtId="3" showAll="0" defaultSubtotal="0"/>
    <pivotField numFmtId="3" showAll="0" defaultSubtotal="0"/>
    <pivotField numFmtId="165" showAll="0" defaultSubtotal="0"/>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dataField="1" showAll="0"/>
    <pivotField numFmtId="3" showAll="0"/>
    <pivotField numFmtId="3" showAll="0"/>
    <pivotField dataField="1" showAll="0"/>
    <pivotField showAll="0" defaultSubtotal="0"/>
    <pivotField showAll="0" defaultSubtotal="0"/>
    <pivotField showAll="0" defaultSubtotal="0"/>
    <pivotField numFmtId="166" showAll="0" defaultSubtotal="0"/>
    <pivotField numFmtId="165" showAll="0" defaultSubtotal="0"/>
    <pivotField numFmtId="166" showAll="0" defaultSubtotal="0"/>
    <pivotField numFmtId="165" showAll="0" defaultSubtotal="0"/>
    <pivotField numFmtId="3" showAll="0" defaultSubtotal="0"/>
  </pivotFields>
  <rowItems count="1">
    <i/>
  </rowItems>
  <colFields count="1">
    <field x="-2"/>
  </colFields>
  <colItems count="3">
    <i>
      <x/>
    </i>
    <i i="1">
      <x v="1"/>
    </i>
    <i i="2">
      <x v="2"/>
    </i>
  </colItems>
  <dataFields count="3">
    <dataField name="Health Care Card holders %" fld="27" baseField="0" baseItem="1"/>
    <dataField name="Seniors Health Card holders %" fld="33" baseField="0" baseItem="1"/>
    <dataField name="Pensioner Concession Card holders %" fld="30" baseField="0" baseItem="1"/>
  </dataFields>
  <formats count="1">
    <format dxfId="124">
      <pivotArea outline="0" collapsedLevelsAreSubtotals="1" fieldPosition="0"/>
    </format>
  </formats>
  <chartFormats count="6">
    <chartFormat chart="0" format="2" series="1">
      <pivotArea type="data" outline="0" fieldPosition="0">
        <references count="1">
          <reference field="4294967294" count="1" selected="0">
            <x v="0"/>
          </reference>
        </references>
      </pivotArea>
    </chartFormat>
    <chartFormat chart="3" format="7"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2"/>
          </reference>
        </references>
      </pivotArea>
    </chartFormat>
    <chartFormat chart="3" format="8"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145"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6">
  <location ref="A3:B14" firstHeaderRow="1" firstDataRow="1" firstDataCol="1"/>
  <pivotFields count="41">
    <pivotField axis="axisRow" showAll="0" defaultSubtotal="0">
      <items count="2">
        <item x="0"/>
        <item x="1"/>
      </items>
    </pivotField>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dataField="1" numFmtId="165" showAll="0" defaultSubtotal="0"/>
    <pivotField dataField="1" numFmtId="165" showAll="0" defaultSubtotal="0"/>
    <pivotField dataField="1" numFmtId="165" showAll="0" defaultSubtotal="0"/>
  </pivotFields>
  <rowFields count="2">
    <field x="0"/>
    <field x="-2"/>
  </rowFields>
  <rowItems count="11">
    <i>
      <x/>
    </i>
    <i r="1">
      <x/>
    </i>
    <i r="1" i="1">
      <x v="1"/>
    </i>
    <i r="1" i="2">
      <x v="2"/>
    </i>
    <i>
      <x v="1"/>
    </i>
    <i r="1">
      <x/>
    </i>
    <i r="1" i="1">
      <x v="1"/>
    </i>
    <i r="1" i="2">
      <x v="2"/>
    </i>
    <i t="grand">
      <x/>
    </i>
    <i t="grand" i="1">
      <x/>
    </i>
    <i t="grand" i="2">
      <x/>
    </i>
  </rowItems>
  <colItems count="1">
    <i/>
  </colItems>
  <dataFields count="3">
    <dataField name="Health Care Card Holders %" fld="38" baseField="1" baseItem="820650280"/>
    <dataField name="Senior Health Card holders %" fld="40" baseField="1" baseItem="820650280"/>
    <dataField name="Pensioner Concession Card holders %" fld="39" baseField="0" baseItem="0"/>
  </dataFields>
  <formats count="4">
    <format dxfId="66">
      <pivotArea collapsedLevelsAreSubtotals="1" fieldPosition="0">
        <references count="2">
          <reference field="4294967294" count="1">
            <x v="2"/>
          </reference>
          <reference field="0" count="1" selected="0">
            <x v="0"/>
          </reference>
        </references>
      </pivotArea>
    </format>
    <format dxfId="65">
      <pivotArea collapsedLevelsAreSubtotals="1" fieldPosition="0">
        <references count="1">
          <reference field="0" count="1">
            <x v="1"/>
          </reference>
        </references>
      </pivotArea>
    </format>
    <format dxfId="64">
      <pivotArea collapsedLevelsAreSubtotals="1" fieldPosition="0">
        <references count="2">
          <reference field="4294967294" count="1">
            <x v="2"/>
          </reference>
          <reference field="0" count="1" selected="0">
            <x v="1"/>
          </reference>
        </references>
      </pivotArea>
    </format>
    <format dxfId="63">
      <pivotArea field="0" grandRow="1" outline="0" collapsedLevelsAreSubtotals="1" axis="axisRow" fieldPosition="0">
        <references count="1">
          <reference field="4294967294" count="1" selected="0">
            <x v="2"/>
          </reference>
        </references>
      </pivotArea>
    </format>
  </formats>
  <chartFormats count="8">
    <chartFormat chart="25" format="29">
      <pivotArea type="data" outline="0" fieldPosition="0">
        <references count="2">
          <reference field="4294967294" count="1" selected="0">
            <x v="2"/>
          </reference>
          <reference field="0" count="1" selected="0">
            <x v="0"/>
          </reference>
        </references>
      </pivotArea>
    </chartFormat>
    <chartFormat chart="25" format="31">
      <pivotArea type="data" outline="0" fieldPosition="0">
        <references count="2">
          <reference field="4294967294" count="1" selected="0">
            <x v="2"/>
          </reference>
          <reference field="0" count="1" selected="0">
            <x v="1"/>
          </reference>
        </references>
      </pivotArea>
    </chartFormat>
    <chartFormat chart="25" format="32" series="1">
      <pivotArea type="data" outline="0" fieldPosition="0">
        <references count="1">
          <reference field="4294967294" count="1" selected="0">
            <x v="2"/>
          </reference>
        </references>
      </pivotArea>
    </chartFormat>
    <chartFormat chart="20" format="26" series="1">
      <pivotArea type="data" outline="0" fieldPosition="0">
        <references count="1">
          <reference field="4294967294" count="1" selected="0">
            <x v="2"/>
          </reference>
        </references>
      </pivotArea>
    </chartFormat>
    <chartFormat chart="20" format="27" series="1">
      <pivotArea type="data" outline="0" fieldPosition="0">
        <references count="1">
          <reference field="4294967294" count="1" selected="0">
            <x v="0"/>
          </reference>
        </references>
      </pivotArea>
    </chartFormat>
    <chartFormat chart="25" format="33" series="1">
      <pivotArea type="data" outline="0" fieldPosition="0">
        <references count="1">
          <reference field="4294967294" count="1" selected="0">
            <x v="0"/>
          </reference>
        </references>
      </pivotArea>
    </chartFormat>
    <chartFormat chart="25" format="34">
      <pivotArea type="data" outline="0" fieldPosition="0">
        <references count="2">
          <reference field="4294967294" count="1" selected="0">
            <x v="1"/>
          </reference>
          <reference field="0" count="1" selected="0">
            <x v="0"/>
          </reference>
        </references>
      </pivotArea>
    </chartFormat>
    <chartFormat chart="25" format="35">
      <pivotArea type="data" outline="0" fieldPosition="0">
        <references count="2">
          <reference field="4294967294" count="1" selected="0">
            <x v="1"/>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45"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0">
  <location ref="A3:B17" firstHeaderRow="1" firstDataRow="1" firstDataCol="1"/>
  <pivotFields count="41">
    <pivotField axis="axisRow" showAll="0" defaultSubtotal="0">
      <items count="2">
        <item x="0"/>
        <item x="1"/>
      </items>
    </pivotField>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dataField="1" showAll="0"/>
    <pivotField numFmtId="3" showAll="0"/>
    <pivotField numFmtId="3" showAll="0"/>
    <pivotField dataField="1" showAll="0"/>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165" showAll="0" defaultSubtotal="0"/>
    <pivotField numFmtId="165" showAll="0" defaultSubtotal="0"/>
    <pivotField numFmtId="165" showAll="0" defaultSubtotal="0"/>
  </pivotFields>
  <rowFields count="2">
    <field x="0"/>
    <field x="-2"/>
  </rowFields>
  <rowItems count="14">
    <i>
      <x/>
    </i>
    <i r="1">
      <x/>
    </i>
    <i r="1" i="1">
      <x v="1"/>
    </i>
    <i r="1" i="2">
      <x v="2"/>
    </i>
    <i r="1" i="3">
      <x v="3"/>
    </i>
    <i>
      <x v="1"/>
    </i>
    <i r="1">
      <x/>
    </i>
    <i r="1" i="1">
      <x v="1"/>
    </i>
    <i r="1" i="2">
      <x v="2"/>
    </i>
    <i r="1" i="3">
      <x v="3"/>
    </i>
    <i t="grand">
      <x/>
    </i>
    <i t="grand" i="1">
      <x/>
    </i>
    <i t="grand" i="2">
      <x/>
    </i>
    <i t="grand" i="3">
      <x/>
    </i>
  </rowItems>
  <colItems count="1">
    <i/>
  </colItems>
  <dataFields count="4">
    <dataField name="Unemployment benefit (all) %" fld="12" baseField="0" baseItem="0"/>
    <dataField name="Unemployment benefit short-term %" fld="15" baseField="0" baseItem="0"/>
    <dataField name="Unemployment benefit long-term %" fld="18" baseField="0" baseItem="0"/>
    <dataField name="Young people receiving an unemployment benefit %" fld="21" baseField="0" baseItem="0"/>
  </dataFields>
  <formats count="7">
    <format dxfId="62">
      <pivotArea collapsedLevelsAreSubtotals="1" fieldPosition="0">
        <references count="2">
          <reference field="4294967294" count="3">
            <x v="0"/>
            <x v="1"/>
            <x v="2"/>
          </reference>
          <reference field="0" count="1" selected="0">
            <x v="0"/>
          </reference>
        </references>
      </pivotArea>
    </format>
    <format dxfId="61">
      <pivotArea collapsedLevelsAreSubtotals="1" fieldPosition="0">
        <references count="1">
          <reference field="0" count="1">
            <x v="1"/>
          </reference>
        </references>
      </pivotArea>
    </format>
    <format dxfId="60">
      <pivotArea collapsedLevelsAreSubtotals="1" fieldPosition="0">
        <references count="2">
          <reference field="4294967294" count="3">
            <x v="0"/>
            <x v="1"/>
            <x v="2"/>
          </reference>
          <reference field="0" count="1" selected="0">
            <x v="1"/>
          </reference>
        </references>
      </pivotArea>
    </format>
    <format dxfId="59">
      <pivotArea field="0" grandRow="1" outline="0" collapsedLevelsAreSubtotals="1" axis="axisRow" fieldPosition="0">
        <references count="1">
          <reference field="4294967294" count="3" selected="0">
            <x v="0"/>
            <x v="1"/>
            <x v="2"/>
          </reference>
        </references>
      </pivotArea>
    </format>
    <format dxfId="58">
      <pivotArea collapsedLevelsAreSubtotals="1" fieldPosition="0">
        <references count="2">
          <reference field="4294967294" count="1">
            <x v="3"/>
          </reference>
          <reference field="0" count="1" selected="0">
            <x v="0"/>
          </reference>
        </references>
      </pivotArea>
    </format>
    <format dxfId="57">
      <pivotArea collapsedLevelsAreSubtotals="1" fieldPosition="0">
        <references count="2">
          <reference field="4294967294" count="1">
            <x v="3"/>
          </reference>
          <reference field="0" count="1" selected="0">
            <x v="1"/>
          </reference>
        </references>
      </pivotArea>
    </format>
    <format dxfId="56">
      <pivotArea field="0" grandRow="1" outline="0" collapsedLevelsAreSubtotals="1" axis="axisRow" fieldPosition="0">
        <references count="1">
          <reference field="4294967294" count="1" selected="0">
            <x v="3"/>
          </reference>
        </references>
      </pivotArea>
    </format>
  </formats>
  <chartFormats count="2">
    <chartFormat chart="8" format="16" series="1">
      <pivotArea type="data" outline="0" fieldPosition="0">
        <references count="1">
          <reference field="4294967294" count="1" selected="0">
            <x v="0"/>
          </reference>
        </references>
      </pivotArea>
    </chartFormat>
    <chartFormat chart="8"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145"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9">
  <location ref="A3:B14" firstHeaderRow="1" firstDataRow="1" firstDataCol="1"/>
  <pivotFields count="41">
    <pivotField axis="axisRow" showAll="0" defaultSubtotal="0">
      <items count="2">
        <item x="0"/>
        <item x="1"/>
      </items>
    </pivotField>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165" showAll="0" defaultSubtotal="0"/>
    <pivotField numFmtId="165" showAll="0" defaultSubtotal="0"/>
    <pivotField numFmtId="165" showAll="0" defaultSubtotal="0"/>
  </pivotFields>
  <rowFields count="2">
    <field x="0"/>
    <field x="-2"/>
  </rowFields>
  <rowItems count="11">
    <i>
      <x/>
    </i>
    <i r="1">
      <x/>
    </i>
    <i r="1" i="1">
      <x v="1"/>
    </i>
    <i r="1" i="2">
      <x v="2"/>
    </i>
    <i>
      <x v="1"/>
    </i>
    <i r="1">
      <x/>
    </i>
    <i r="1" i="1">
      <x v="1"/>
    </i>
    <i r="1" i="2">
      <x v="2"/>
    </i>
    <i t="grand">
      <x/>
    </i>
    <i t="grand" i="1">
      <x/>
    </i>
    <i t="grand" i="2">
      <x/>
    </i>
  </rowItems>
  <colItems count="1">
    <i/>
  </colItems>
  <dataFields count="3">
    <dataField name="low income, welfare-dependent families (with children) %" fld="24" baseField="0" baseItem="0"/>
    <dataField name="children in low income, welfare-dependent families %" fld="27" baseField="0" baseItem="0"/>
    <dataField name="female sole parent pensioners %" fld="9" baseField="0" baseItem="0"/>
  </dataFields>
  <formats count="4">
    <format dxfId="55">
      <pivotArea collapsedLevelsAreSubtotals="1" fieldPosition="0">
        <references count="2">
          <reference field="4294967294" count="3">
            <x v="0"/>
            <x v="1"/>
            <x v="2"/>
          </reference>
          <reference field="0" count="1" selected="0">
            <x v="0"/>
          </reference>
        </references>
      </pivotArea>
    </format>
    <format dxfId="54">
      <pivotArea collapsedLevelsAreSubtotals="1" fieldPosition="0">
        <references count="1">
          <reference field="0" count="1">
            <x v="1"/>
          </reference>
        </references>
      </pivotArea>
    </format>
    <format dxfId="53">
      <pivotArea collapsedLevelsAreSubtotals="1" fieldPosition="0">
        <references count="2">
          <reference field="4294967294" count="3">
            <x v="0"/>
            <x v="1"/>
            <x v="2"/>
          </reference>
          <reference field="0" count="1" selected="0">
            <x v="1"/>
          </reference>
        </references>
      </pivotArea>
    </format>
    <format dxfId="52">
      <pivotArea field="0" grandRow="1" outline="0" collapsedLevelsAreSubtotals="1" axis="axisRow" fieldPosition="0">
        <references count="1">
          <reference field="4294967294" count="3" selected="0">
            <x v="0"/>
            <x v="1"/>
            <x v="2"/>
          </reference>
        </references>
      </pivotArea>
    </format>
  </formats>
  <chartFormats count="1">
    <chartFormat chart="11" format="1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 cacheId="145"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4">
  <location ref="A3:B14" firstHeaderRow="1" firstDataRow="1" firstDataCol="1"/>
  <pivotFields count="41">
    <pivotField axis="axisRow" showAll="0" defaultSubtotal="0">
      <items count="2">
        <item x="0"/>
        <item x="1"/>
      </items>
    </pivotField>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dataField="1" showAll="0"/>
    <pivotField numFmtId="3" showAll="0"/>
    <pivotField numFmtId="3" showAll="0"/>
    <pivotField dataField="1" showAll="0"/>
    <pivotField numFmtId="3" showAll="0" defaultSubtotal="0"/>
    <pivotField numFmtId="165" showAll="0" defaultSubtotal="0"/>
    <pivotField numFmtId="165" showAll="0" defaultSubtotal="0"/>
    <pivotField numFmtId="165" showAll="0" defaultSubtotal="0"/>
  </pivotFields>
  <rowFields count="2">
    <field x="0"/>
    <field x="-2"/>
  </rowFields>
  <rowItems count="11">
    <i>
      <x/>
    </i>
    <i r="1">
      <x/>
    </i>
    <i r="1" i="1">
      <x v="1"/>
    </i>
    <i r="1" i="2">
      <x v="2"/>
    </i>
    <i>
      <x v="1"/>
    </i>
    <i r="1">
      <x/>
    </i>
    <i r="1" i="1">
      <x v="1"/>
    </i>
    <i r="1" i="2">
      <x v="2"/>
    </i>
    <i t="grand">
      <x/>
    </i>
    <i t="grand" i="1">
      <x/>
    </i>
    <i t="grand" i="2">
      <x/>
    </i>
  </rowItems>
  <colItems count="1">
    <i/>
  </colItems>
  <dataFields count="3">
    <dataField name="Health Care Card holders %" fld="30" baseField="0" baseItem="0"/>
    <dataField name="Seniors Health Card holders %" fld="36" baseField="0" baseItem="0"/>
    <dataField name="Pensioner Concession Card holders %" fld="33" baseField="0" baseItem="0"/>
  </dataFields>
  <formats count="1">
    <format dxfId="51">
      <pivotArea collapsedLevelsAreSubtotals="1" fieldPosition="0">
        <references count="1">
          <reference field="0" count="1">
            <x v="1"/>
          </reference>
        </references>
      </pivotArea>
    </format>
  </formats>
  <chartFormats count="6">
    <chartFormat chart="0" format="10" series="1">
      <pivotArea type="data" outline="0" fieldPosition="0">
        <references count="1">
          <reference field="4294967294" count="1" selected="0">
            <x v="0"/>
          </reference>
        </references>
      </pivotArea>
    </chartFormat>
    <chartFormat chart="2" format="21" series="1">
      <pivotArea type="data" outline="0" fieldPosition="0">
        <references count="1">
          <reference field="4294967294" count="1" selected="0">
            <x v="0"/>
          </reference>
        </references>
      </pivotArea>
    </chartFormat>
    <chartFormat chart="2" format="22">
      <pivotArea type="data" outline="0" fieldPosition="0">
        <references count="2">
          <reference field="4294967294" count="1" selected="0">
            <x v="2"/>
          </reference>
          <reference field="0" count="1" selected="0">
            <x v="0"/>
          </reference>
        </references>
      </pivotArea>
    </chartFormat>
    <chartFormat chart="2" format="23">
      <pivotArea type="data" outline="0" fieldPosition="0">
        <references count="2">
          <reference field="4294967294" count="1" selected="0">
            <x v="1"/>
          </reference>
          <reference field="0" count="1" selected="0">
            <x v="0"/>
          </reference>
        </references>
      </pivotArea>
    </chartFormat>
    <chartFormat chart="2" format="24">
      <pivotArea type="data" outline="0" fieldPosition="0">
        <references count="2">
          <reference field="4294967294" count="1" selected="0">
            <x v="2"/>
          </reference>
          <reference field="0" count="1" selected="0">
            <x v="1"/>
          </reference>
        </references>
      </pivotArea>
    </chartFormat>
    <chartFormat chart="2" format="25">
      <pivotArea type="data" outline="0" fieldPosition="0">
        <references count="2">
          <reference field="4294967294" count="1" selected="0">
            <x v="1"/>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GA" sourceName="LGA">
  <pivotTables>
    <pivotTable tabId="3" name="Age&amp;Disab"/>
    <pivotTable tabId="2" name="Age&amp;Disab"/>
    <pivotTable tabId="8" name="familyinc"/>
  </pivotTables>
  <data>
    <tabular pivotCacheId="1" customListSort="0" showMissing="0">
      <items count="24">
        <i x="21" s="1"/>
        <i x="0"/>
        <i x="1"/>
        <i x="2"/>
        <i x="3"/>
        <i x="4"/>
        <i x="5"/>
        <i x="6"/>
        <i x="7"/>
        <i x="8"/>
        <i x="9"/>
        <i x="10"/>
        <i x="11"/>
        <i x="12"/>
        <i x="13"/>
        <i x="14"/>
        <i x="15"/>
        <i x="16"/>
        <i x="17"/>
        <i x="18"/>
        <i x="19"/>
        <i x="20"/>
        <i x="22" nd="1"/>
        <i x="2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GA" cache="Slicer_LGA" caption="LGA" style="SlicerStyleLight6" rowHeight="241300"/>
</slicers>
</file>

<file path=xl/tables/table1.xml><?xml version="1.0" encoding="utf-8"?>
<table xmlns="http://schemas.openxmlformats.org/spreadsheetml/2006/main" id="4" name="Table145" displayName="Table145" ref="A2:AR26" totalsRowShown="0" headerRowDxfId="172" dataDxfId="170" headerRowBorderDxfId="171" headerRowCellStyle="Microsoft Excel found an error in the formula you entered. Do you want to accept the correction proposed below?_x000a__x000a_|_x000a__x000a_• To accept the correction, click Yes._x000a_• To close this message and correct the formula yourself, click No. 10 2" dataCellStyle="Microsoft Excel found an error in the formula you entered. Do you want to accept the correction proposed below?_x000a__x000a_|_x000a__x000a_• To accept the correction, click Yes._x000a_• To close this message and correct the formula yourself, click No. 10 2">
  <autoFilter ref="A2:AR26"/>
  <tableColumns count="44">
    <tableColumn id="1" name="LGA" dataDxfId="169"/>
    <tableColumn id="2" name="People receiving an Age Pension" dataDxfId="168" dataCellStyle="Microsoft Excel found an error in the formula you entered. Do you want to accept the correction proposed below?_x000a__x000a_|_x000a__x000a_• To accept the correction, click Yes._x000a_• To close this message and correct the formula yourself, click No. 10 2"/>
    <tableColumn id="3" name="Persons aged 65 years and over" dataDxfId="167" dataCellStyle="Microsoft Excel found an error in the formula you entered. Do you want to accept the correction proposed below?_x000a__x000a_|_x000a__x000a_• To accept the correction, click Yes._x000a_• To close this message and correct the formula yourself, click No. 10 2"/>
    <tableColumn id="4" name="% age pensioners" dataDxfId="166" dataCellStyle="Microsoft Excel found an error in the formula you entered. Do you want to accept the correction proposed below?_x000a__x000a_|_x000a__x000a_• To accept the correction, click Yes._x000a_• To close this message and correct the formula yourself, click No. 10 2"/>
    <tableColumn id="5" name="People receiving a Disability Support Pension" dataDxfId="165" dataCellStyle="Microsoft Excel found an error in the formula you entered. Do you want to accept the correction proposed below?_x000a__x000a_|_x000a__x000a_• To accept the correction, click Yes._x000a_• To close this message and correct the formula yourself, click No. 10 2"/>
    <tableColumn id="6" name="Persons aged 16 to 64 years" dataDxfId="164" dataCellStyle="Microsoft Excel found an error in the formula you entered. Do you want to accept the correction proposed below?_x000a__x000a_|_x000a__x000a_• To accept the correction, click Yes._x000a_• To close this message and correct the formula yourself, click No. 10 2"/>
    <tableColumn id="7" name="% disability support pensioners" dataDxfId="163" dataCellStyle="Microsoft Excel found an error in the formula you entered. Do you want to accept the correction proposed below?_x000a__x000a_|_x000a__x000a_• To accept the correction, click Yes._x000a_• To close this message and correct the formula yourself, click No. 10 2"/>
    <tableColumn id="8" name="Females receiving a Parenting Payment (single)" dataDxfId="162" dataCellStyle="Microsoft Excel found an error in the formula you entered. Do you want to accept the correction proposed below?_x000a__x000a_|_x000a__x000a_• To accept the correction, click Yes._x000a_• To close this message and correct the formula yourself, click No. 10 2"/>
    <tableColumn id="9" name="Females aged 15 to 54 years" dataDxfId="161" dataCellStyle="Microsoft Excel found an error in the formula you entered. Do you want to accept the correction proposed below?_x000a__x000a_|_x000a__x000a_• To accept the correction, click Yes._x000a_• To close this message and correct the formula yourself, click No. 10 2"/>
    <tableColumn id="10" name="% female sole parent pensioners" dataDxfId="160" dataCellStyle="Microsoft Excel found an error in the formula you entered. Do you want to accept the correction proposed below?_x000a__x000a_|_x000a__x000a_• To accept the correction, click Yes._x000a_• To close this message and correct the formula yourself, click No. 10 2"/>
    <tableColumn id="11" name="People receiving an unemployment benefit" dataDxfId="159" dataCellStyle="Microsoft Excel found an error in the formula you entered. Do you want to accept the correction proposed below?_x000a__x000a_|_x000a__x000a_• To accept the correction, click Yes._x000a_• To close this message and correct the formula yourself, click No. 10 2"/>
    <tableColumn id="12" name="Persons aged 16 to 64 years2" dataDxfId="158" dataCellStyle="Microsoft Excel found an error in the formula you entered. Do you want to accept the correction proposed below?_x000a__x000a_|_x000a__x000a_• To accept the correction, click Yes._x000a_• To close this message and correct the formula yourself, click No. 10 2"/>
    <tableColumn id="13" name="% people receiving an unemployment benefit" dataDxfId="157" dataCellStyle="Microsoft Excel found an error in the formula you entered. Do you want to accept the correction proposed below?_x000a__x000a_|_x000a__x000a_• To accept the correction, click Yes._x000a_• To close this message and correct the formula yourself, click No. 10 2"/>
    <tableColumn id="14" name="People aged 22 to 64 receiving a JobSeeker Payment" dataDxfId="156" dataCellStyle="Microsoft Excel found an error in the formula you entered. Do you want to accept the correction proposed below?_x000a__x000a_|_x000a__x000a_• To accept the correction, click Yes._x000a_• To close this message and correct the formula yourself, click No. 10 2"/>
    <tableColumn id="15" name="Persons aged 22 to 64 years" dataDxfId="155" dataCellStyle="Microsoft Excel found an error in the formula you entered. Do you want to accept the correction proposed below?_x000a__x000a_|_x000a__x000a_• To accept the correction, click Yes._x000a_• To close this message and correct the formula yourself, click No. 10 2"/>
    <tableColumn id="16" name="% people receiving a JobSeeker Payment" dataDxfId="154" dataCellStyle="Microsoft Excel found an error in the formula you entered. Do you want to accept the correction proposed below?_x000a__x000a_|_x000a__x000a_• To accept the correction, click Yes._x000a_• To close this message and correct the formula yourself, click No. 10 2"/>
    <tableColumn id="17" name="Young people _x000a_(16 to 21 years) receiving Youth Allowance (other)" dataDxfId="153" dataCellStyle="Microsoft Excel found an error in the formula you entered. Do you want to accept the correction proposed below?_x000a__x000a_|_x000a__x000a_• To accept the correction, click Yes._x000a_• To close this message and correct the formula yourself, click No. 10 2"/>
    <tableColumn id="18" name="Persons aged 16 to 21 years" dataDxfId="152" dataCellStyle="Microsoft Excel found an error in the formula you entered. Do you want to accept the correction proposed below?_x000a__x000a_|_x000a__x000a_• To accept the correction, click Yes._x000a_• To close this message and correct the formula yourself, click No. 10 2"/>
    <tableColumn id="19" name="% young people receiving Youth Allowance (other)" dataDxfId="151" dataCellStyle="Microsoft Excel found an error in the formula you entered. Do you want to accept the correction proposed below?_x000a__x000a_|_x000a__x000a_• To accept the correction, click Yes._x000a_• To close this message and correct the formula yourself, click No. 10 2"/>
    <tableColumn id="20" name="People receiving Newstart Allowance or Youth Allowance (other) for less than 6 months" dataDxfId="150" dataCellStyle="Microsoft Excel found an error in the formula you entered. Do you want to accept the correction proposed below?_x000a__x000a_|_x000a__x000a_• To accept the correction, click Yes._x000a_• To close this message and correct the formula yourself, click No. 10 2"/>
    <tableColumn id="21" name="Persons aged 16 to 64 years3" dataDxfId="149" dataCellStyle="Microsoft Excel found an error in the formula you entered. Do you want to accept the correction proposed below?_x000a__x000a_|_x000a__x000a_• To accept the correction, click Yes._x000a_• To close this message and correct the formula yourself, click No. 10 2"/>
    <tableColumn id="22" name="% people receiving Newstart Allowance or Youth Allowance (other) short-term" dataDxfId="148" dataCellStyle="Microsoft Excel found an error in the formula you entered. Do you want to accept the correction proposed below?_x000a__x000a_|_x000a__x000a_• To accept the correction, click Yes._x000a_• To close this message and correct the formula yourself, click No. 10 2"/>
    <tableColumn id="23" name="People receiving Newstart Allowance or Youth Allowance (other) for longer than 6 months" dataDxfId="147" dataCellStyle="Microsoft Excel found an error in the formula you entered. Do you want to accept the correction proposed below?_x000a__x000a_|_x000a__x000a_• To accept the correction, click Yes._x000a_• To close this message and correct the formula yourself, click No. 10 2"/>
    <tableColumn id="24" name="Persons aged 16 to 64 years4" dataDxfId="146" dataCellStyle="Microsoft Excel found an error in the formula you entered. Do you want to accept the correction proposed below?_x000a__x000a_|_x000a__x000a_• To accept the correction, click Yes._x000a_• To close this message and correct the formula yourself, click No. 10 2"/>
    <tableColumn id="25" name="% people receiving Newstart Allowance or Youth Allowance (other) long-term" dataDxfId="145" dataCellStyle="Microsoft Excel found an error in the formula you entered. Do you want to accept the correction proposed below?_x000a__x000a_|_x000a__x000a_• To accept the correction, click Yes._x000a_• To close this message and correct the formula yourself, click No. 10 2"/>
    <tableColumn id="26" name="Low income, welfare-dependent families (with children)" dataDxfId="144" dataCellStyle="Microsoft Excel found an error in the formula you entered. Do you want to accept the correction proposed below?_x000a__x000a_|_x000a__x000a_• To accept the correction, click Yes._x000a_• To close this message and correct the formula yourself, click No. 10 2"/>
    <tableColumn id="27" name="Total families" dataDxfId="143" dataCellStyle="Microsoft Excel found an error in the formula you entered. Do you want to accept the correction proposed below?_x000a__x000a_|_x000a__x000a_• To accept the correction, click Yes._x000a_• To close this message and correct the formula yourself, click No. 10 2"/>
    <tableColumn id="28" name="% low income, welfare-dependent families (with children)" dataDxfId="142" dataCellStyle="Microsoft Excel found an error in the formula you entered. Do you want to accept the correction proposed below?_x000a__x000a_|_x000a__x000a_• To accept the correction, click Yes._x000a_• To close this message and correct the formula yourself, click No. 10 2"/>
    <tableColumn id="29" name="Children in low income, welfare-dependent families" dataDxfId="141" dataCellStyle="Microsoft Excel found an error in the formula you entered. Do you want to accept the correction proposed below?_x000a__x000a_|_x000a__x000a_• To accept the correction, click Yes._x000a_• To close this message and correct the formula yourself, click No. 10 2"/>
    <tableColumn id="30" name="Children under 16 years" dataDxfId="140" dataCellStyle="Microsoft Excel found an error in the formula you entered. Do you want to accept the correction proposed below?_x000a__x000a_|_x000a__x000a_• To accept the correction, click Yes._x000a_• To close this message and correct the formula yourself, click No. 10 2"/>
    <tableColumn id="31" name="% children in low income, welfare-dependent families" dataDxfId="139" dataCellStyle="Microsoft Excel found an error in the formula you entered. Do you want to accept the correction proposed below?_x000a__x000a_|_x000a__x000a_• To accept the correction, click Yes._x000a_• To close this message and correct the formula yourself, click No. 10 2"/>
    <tableColumn id="32" name="Health Care Card holders" dataDxfId="138" dataCellStyle="Microsoft Excel found an error in the formula you entered. Do you want to accept the correction proposed below?_x000a__x000a_|_x000a__x000a_• To accept the correction, click Yes._x000a_• To close this message and correct the formula yourself, click No. 10 2"/>
    <tableColumn id="33" name="Persons 0 to 64 years" dataDxfId="137" dataCellStyle="Microsoft Excel found an error in the formula you entered. Do you want to accept the correction proposed below?_x000a__x000a_|_x000a__x000a_• To accept the correction, click Yes._x000a_• To close this message and correct the formula yourself, click No. 10 2"/>
    <tableColumn id="34" name="% Health Care Card holders" dataDxfId="136" dataCellStyle="Microsoft Excel found an error in the formula you entered. Do you want to accept the correction proposed below?_x000a__x000a_|_x000a__x000a_• To accept the correction, click Yes._x000a_• To close this message and correct the formula yourself, click No. 10 2"/>
    <tableColumn id="35" name="Pensioner Concession Card holders" dataDxfId="135" dataCellStyle="Microsoft Excel found an error in the formula you entered. Do you want to accept the correction proposed below?_x000a__x000a_|_x000a__x000a_• To accept the correction, click Yes._x000a_• To close this message and correct the formula yourself, click No. 10 2"/>
    <tableColumn id="36" name="Persons aged 15 years and over" dataDxfId="134" dataCellStyle="Microsoft Excel found an error in the formula you entered. Do you want to accept the correction proposed below?_x000a__x000a_|_x000a__x000a_• To accept the correction, click Yes._x000a_• To close this message and correct the formula yourself, click No. 10 2"/>
    <tableColumn id="37" name="% Pensioner Concession Card holders" dataDxfId="133" dataCellStyle="Microsoft Excel found an error in the formula you entered. Do you want to accept the correction proposed below?_x000a__x000a_|_x000a__x000a_• To accept the correction, click Yes._x000a_• To close this message and correct the formula yourself, click No. 10 2"/>
    <tableColumn id="38" name="Seniors Health Card holders" dataDxfId="132" dataCellStyle="Microsoft Excel found an error in the formula you entered. Do you want to accept the correction proposed below?_x000a__x000a_|_x000a__x000a_• To accept the correction, click Yes._x000a_• To close this message and correct the formula yourself, click No. 10 2"/>
    <tableColumn id="39" name="Persons aged 65 years and over2" dataDxfId="131" dataCellStyle="Microsoft Excel found an error in the formula you entered. Do you want to accept the correction proposed below?_x000a__x000a_|_x000a__x000a_• To accept the correction, click Yes._x000a_• To close this message and correct the formula yourself, click No. 10 2"/>
    <tableColumn id="40" name="% Seniors Health Card holders" dataDxfId="130" dataCellStyle="Microsoft Excel found an error in the formula you entered. Do you want to accept the correction proposed below?_x000a__x000a_|_x000a__x000a_• To accept the correction, click Yes._x000a_• To close this message and correct the formula yourself, click No. 10 2"/>
    <tableColumn id="41" name="% of total Health Care Card Holders" dataDxfId="129" dataCellStyle="Microsoft Excel found an error in the formula you entered. Do you want to accept the correction proposed below?_x000a__x000a_|_x000a__x000a_• To accept the correction, click Yes._x000a_• To close this message and correct the formula yourself, click No. 10 2"/>
    <tableColumn id="42" name="% of total pop Pensioner Concession Card Holders" dataDxfId="128" dataCellStyle="Microsoft Excel found an error in the formula you entered. Do you want to accept the correction proposed below?_x000a__x000a_|_x000a__x000a_• To accept the correction, click Yes._x000a_• To close this message and correct the formula yourself, click No. 10 2"/>
    <tableColumn id="43" name="% of total pop Senior Health Card holders" dataDxfId="127" dataCellStyle="Microsoft Excel found an error in the formula you entered. Do you want to accept the correction proposed below?_x000a__x000a_|_x000a__x000a_• To accept the correction, click Yes._x000a_• To close this message and correct the formula yourself, click No. 10 2"/>
    <tableColumn id="44" name="Total population" dataDxfId="126" dataCellStyle="Microsoft Excel found an error in the formula you entered. Do you want to accept the correction proposed below?_x000a__x000a_|_x000a__x000a_• To accept the correction, click Yes._x000a_• To close this message and correct the formula yourself, click No. 10 2"/>
  </tableColumns>
  <tableStyleInfo name="TableStyleMedium7" showFirstColumn="0" showLastColumn="0" showRowStripes="1" showColumnStripes="0"/>
</table>
</file>

<file path=xl/tables/table2.xml><?xml version="1.0" encoding="utf-8"?>
<table xmlns="http://schemas.openxmlformats.org/spreadsheetml/2006/main" id="1" name="Table1" displayName="Table1" ref="A1:AP23" totalsRowShown="0" headerRowDxfId="110" dataDxfId="109" headerRowCellStyle="Microsoft Excel found an error in the formula you entered. Do you want to accept the correction proposed below?_x000a__x000a_|_x000a__x000a_• To accept the correction, click Yes._x000a_• To close this message and correct the formula yourself, click No. 10 2" dataCellStyle="Microsoft Excel found an error in the formula you entered. Do you want to accept the correction proposed below?_x000a__x000a_|_x000a__x000a_• To accept the correction, click Yes._x000a_• To close this message and correct the formula yourself, click No. 10 2">
  <autoFilter ref="A1:AP23"/>
  <tableColumns count="42">
    <tableColumn id="1" name="LGA" dataDxfId="108"/>
    <tableColumn id="2" name="Age pensioners" dataDxfId="107" dataCellStyle="Microsoft Excel found an error in the formula you entered. Do you want to accept the correction proposed below?_x000a__x000a_|_x000a__x000a_• To accept the correction, click Yes._x000a_• To close this message and correct the formula yourself, click No. 10 2"/>
    <tableColumn id="3" name="Persons aged 65 years and over" dataDxfId="106" dataCellStyle="Microsoft Excel found an error in the formula you entered. Do you want to accept the correction proposed below?_x000a__x000a_|_x000a__x000a_• To accept the correction, click Yes._x000a_• To close this message and correct the formula yourself, click No. 10 2"/>
    <tableColumn id="4" name="% age pensioners" dataDxfId="105" dataCellStyle="Microsoft Excel found an error in the formula you entered. Do you want to accept the correction proposed below?_x000a__x000a_|_x000a__x000a_• To accept the correction, click Yes._x000a_• To close this message and correct the formula yourself, click No. 10 2"/>
    <tableColumn id="5" name="Disability support pensioners" dataDxfId="104" dataCellStyle="Microsoft Excel found an error in the formula you entered. Do you want to accept the correction proposed below?_x000a__x000a_|_x000a__x000a_• To accept the correction, click Yes._x000a_• To close this message and correct the formula yourself, click No. 10 2"/>
    <tableColumn id="6" name="Persons aged 16 to 64 years" dataDxfId="103" dataCellStyle="Microsoft Excel found an error in the formula you entered. Do you want to accept the correction proposed below?_x000a__x000a_|_x000a__x000a_• To accept the correction, click Yes._x000a_• To close this message and correct the formula yourself, click No. 10 2"/>
    <tableColumn id="7" name="% disability support pensioners" dataDxfId="102" dataCellStyle="Microsoft Excel found an error in the formula you entered. Do you want to accept the correction proposed below?_x000a__x000a_|_x000a__x000a_• To accept the correction, click Yes._x000a_• To close this message and correct the formula yourself, click No. 10 2"/>
    <tableColumn id="8" name="Female sole parent pensioners" dataDxfId="101" dataCellStyle="Microsoft Excel found an error in the formula you entered. Do you want to accept the correction proposed below?_x000a__x000a_|_x000a__x000a_• To accept the correction, click Yes._x000a_• To close this message and correct the formula yourself, click No. 10 2"/>
    <tableColumn id="9" name="Females aged 15 to 54 years" dataDxfId="100" dataCellStyle="Microsoft Excel found an error in the formula you entered. Do you want to accept the correction proposed below?_x000a__x000a_|_x000a__x000a_• To accept the correction, click Yes._x000a_• To close this message and correct the formula yourself, click No. 10 2"/>
    <tableColumn id="10" name="% female sole parent pensioners" dataDxfId="99" dataCellStyle="Microsoft Excel found an error in the formula you entered. Do you want to accept the correction proposed below?_x000a__x000a_|_x000a__x000a_• To accept the correction, click Yes._x000a_• To close this message and correct the formula yourself, click No. 10 2"/>
    <tableColumn id="11" name="People receiving an unemployment benefit" dataDxfId="98" dataCellStyle="Microsoft Excel found an error in the formula you entered. Do you want to accept the correction proposed below?_x000a__x000a_|_x000a__x000a_• To accept the correction, click Yes._x000a_• To close this message and correct the formula yourself, click No. 10 2"/>
    <tableColumn id="12" name="Persons aged 16 to 64 years2" dataDxfId="97" dataCellStyle="Microsoft Excel found an error in the formula you entered. Do you want to accept the correction proposed below?_x000a__x000a_|_x000a__x000a_• To accept the correction, click Yes._x000a_• To close this message and correct the formula yourself, click No. 10 2"/>
    <tableColumn id="13" name="% people receiving an unemployment benefit" dataDxfId="96" dataCellStyle="Microsoft Excel found an error in the formula you entered. Do you want to accept the correction proposed below?_x000a__x000a_|_x000a__x000a_• To accept the correction, click Yes._x000a_• To close this message and correct the formula yourself, click No. 10 2"/>
    <tableColumn id="14" name="JobSeeker unemployment benefit" dataDxfId="95" dataCellStyle="Microsoft Excel found an error in the formula you entered. Do you want to accept the correction proposed below?_x000a__x000a_|_x000a__x000a_• To accept the correction, click Yes._x000a_• To close this message and correct the formula yourself, click No. 10 2"/>
    <tableColumn id="15" name="Persons aged 22 to 64 years" dataDxfId="94" dataCellStyle="Microsoft Excel found an error in the formula you entered. Do you want to accept the correction proposed below?_x000a__x000a_|_x000a__x000a_• To accept the correction, click Yes._x000a_• To close this message and correct the formula yourself, click No. 10 2"/>
    <tableColumn id="16" name="% people receiving a JobSeeker Payment" dataDxfId="93" dataCellStyle="Microsoft Excel found an error in the formula you entered. Do you want to accept the correction proposed below?_x000a__x000a_|_x000a__x000a_• To accept the correction, click Yes._x000a_• To close this message and correct the formula yourself, click No. 10 2"/>
    <tableColumn id="17" name="Young people _x000a_(16 to 21 years) receiving Youth Allowance (other)" dataDxfId="92" dataCellStyle="Microsoft Excel found an error in the formula you entered. Do you want to accept the correction proposed below?_x000a__x000a_|_x000a__x000a_• To accept the correction, click Yes._x000a_• To close this message and correct the formula yourself, click No. 10 2"/>
    <tableColumn id="18" name="Persons aged 16 to 21 years" dataDxfId="91" dataCellStyle="Microsoft Excel found an error in the formula you entered. Do you want to accept the correction proposed below?_x000a__x000a_|_x000a__x000a_• To accept the correction, click Yes._x000a_• To close this message and correct the formula yourself, click No. 10 2"/>
    <tableColumn id="19" name="% young people receiving Youth Allowance (other)" dataDxfId="90" dataCellStyle="Microsoft Excel found an error in the formula you entered. Do you want to accept the correction proposed below?_x000a__x000a_|_x000a__x000a_• To accept the correction, click Yes._x000a_• To close this message and correct the formula yourself, click No. 10 2"/>
    <tableColumn id="20" name="Low income, welfare-dependent families (with children)" dataDxfId="89" dataCellStyle="Microsoft Excel found an error in the formula you entered. Do you want to accept the correction proposed below?_x000a__x000a_|_x000a__x000a_• To accept the correction, click Yes._x000a_• To close this message and correct the formula yourself, click No. 10 2"/>
    <tableColumn id="21" name="Total families" dataDxfId="88" dataCellStyle="Microsoft Excel found an error in the formula you entered. Do you want to accept the correction proposed below?_x000a__x000a_|_x000a__x000a_• To accept the correction, click Yes._x000a_• To close this message and correct the formula yourself, click No. 10 2"/>
    <tableColumn id="22" name="% low income, welfare-dependent families (with children)" dataDxfId="87" dataCellStyle="Microsoft Excel found an error in the formula you entered. Do you want to accept the correction proposed below?_x000a__x000a_|_x000a__x000a_• To accept the correction, click Yes._x000a_• To close this message and correct the formula yourself, click No. 10 2"/>
    <tableColumn id="23" name="Children in low income, welfare-dependent families" dataDxfId="86" dataCellStyle="Microsoft Excel found an error in the formula you entered. Do you want to accept the correction proposed below?_x000a__x000a_|_x000a__x000a_• To accept the correction, click Yes._x000a_• To close this message and correct the formula yourself, click No. 10 2"/>
    <tableColumn id="24" name="Children under 16 years" dataDxfId="85" dataCellStyle="Microsoft Excel found an error in the formula you entered. Do you want to accept the correction proposed below?_x000a__x000a_|_x000a__x000a_• To accept the correction, click Yes._x000a_• To close this message and correct the formula yourself, click No. 10 2"/>
    <tableColumn id="25" name="% children in low income, welfare-dependent families" dataDxfId="84" dataCellStyle="Microsoft Excel found an error in the formula you entered. Do you want to accept the correction proposed below?_x000a__x000a_|_x000a__x000a_• To accept the correction, click Yes._x000a_• To close this message and correct the formula yourself, click No. 10 2"/>
    <tableColumn id="26" name="Health Care Card holders" dataDxfId="83" dataCellStyle="Microsoft Excel found an error in the formula you entered. Do you want to accept the correction proposed below?_x000a__x000a_|_x000a__x000a_• To accept the correction, click Yes._x000a_• To close this message and correct the formula yourself, click No. 10 2"/>
    <tableColumn id="27" name="Persons 0 to 64 years" dataDxfId="82" dataCellStyle="Microsoft Excel found an error in the formula you entered. Do you want to accept the correction proposed below?_x000a__x000a_|_x000a__x000a_• To accept the correction, click Yes._x000a_• To close this message and correct the formula yourself, click No. 10 2"/>
    <tableColumn id="28" name="% Health Care Card holders" dataDxfId="81" dataCellStyle="Microsoft Excel found an error in the formula you entered. Do you want to accept the correction proposed below?_x000a__x000a_|_x000a__x000a_• To accept the correction, click Yes._x000a_• To close this message and correct the formula yourself, click No. 10 2"/>
    <tableColumn id="29" name="Pensioner Concession Card holders" dataDxfId="80" dataCellStyle="Microsoft Excel found an error in the formula you entered. Do you want to accept the correction proposed below?_x000a__x000a_|_x000a__x000a_• To accept the correction, click Yes._x000a_• To close this message and correct the formula yourself, click No. 10 2"/>
    <tableColumn id="30" name="Persons aged 15 years and over" dataDxfId="79" dataCellStyle="Microsoft Excel found an error in the formula you entered. Do you want to accept the correction proposed below?_x000a__x000a_|_x000a__x000a_• To accept the correction, click Yes._x000a_• To close this message and correct the formula yourself, click No. 10 2"/>
    <tableColumn id="31" name="% Pensioner Concession Card holders" dataDxfId="78" dataCellStyle="Microsoft Excel found an error in the formula you entered. Do you want to accept the correction proposed below?_x000a__x000a_|_x000a__x000a_• To accept the correction, click Yes._x000a_• To close this message and correct the formula yourself, click No. 10 2"/>
    <tableColumn id="32" name="Seniors Health Card holders" dataDxfId="77" dataCellStyle="Microsoft Excel found an error in the formula you entered. Do you want to accept the correction proposed below?_x000a__x000a_|_x000a__x000a_• To accept the correction, click Yes._x000a_• To close this message and correct the formula yourself, click No. 10 2"/>
    <tableColumn id="33" name="Persons aged 65 years and over5" dataDxfId="76" dataCellStyle="Microsoft Excel found an error in the formula you entered. Do you want to accept the correction proposed below?_x000a__x000a_|_x000a__x000a_• To accept the correction, click Yes._x000a_• To close this message and correct the formula yourself, click No. 10 2"/>
    <tableColumn id="34" name="% Seniors Health Card holders" dataDxfId="75" dataCellStyle="Microsoft Excel found an error in the formula you entered. Do you want to accept the correction proposed below?_x000a__x000a_|_x000a__x000a_• To accept the correction, click Yes._x000a_• To close this message and correct the formula yourself, click No. 10 2"/>
    <tableColumn id="35" name="Seniors Health Card holders2" dataDxfId="74" dataCellStyle="Microsoft Excel found an error in the formula you entered. Do you want to accept the correction proposed below?_x000a__x000a_|_x000a__x000a_• To accept the correction, click Yes._x000a_• To close this message and correct the formula yourself, click No. 10 2"/>
    <tableColumn id="36" name="Persons aged 65 years and over53" dataDxfId="73" dataCellStyle="Microsoft Excel found an error in the formula you entered. Do you want to accept the correction proposed below?_x000a__x000a_|_x000a__x000a_• To accept the correction, click Yes._x000a_• To close this message and correct the formula yourself, click No. 10 2"/>
    <tableColumn id="37" name="% Seniors Health Card holders4" dataDxfId="72" dataCellStyle="Microsoft Excel found an error in the formula you entered. Do you want to accept the correction proposed below?_x000a__x000a_|_x000a__x000a_• To accept the correction, click Yes._x000a_• To close this message and correct the formula yourself, click No. 10 2"/>
    <tableColumn id="39" name="% of total pop aged pension" dataDxfId="71"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Table1[[#This Row],[Age pensioners]]/Table1[[#This Row],[Total population]]*100</calculatedColumnFormula>
    </tableColumn>
    <tableColumn id="42" name="% of total Health Care Card Holders" dataDxfId="70"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Table1[[#This Row],[Health Care Card holders]]/Table1[[#This Row],[Total population]]*100</calculatedColumnFormula>
    </tableColumn>
    <tableColumn id="40" name="% of total pop Pensioner Concession Card Holders" dataDxfId="69"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Table1[[#This Row],[Pensioner Concession Card holders]]/Table1[[#This Row],[Total population]]*100</calculatedColumnFormula>
    </tableColumn>
    <tableColumn id="41" name="% of total pop Senior Health Card holders" dataDxfId="68"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Table1[[#This Row],[Seniors Health Card holders]]/Table1[[#This Row],[Total population]]*100</calculatedColumnFormula>
    </tableColumn>
    <tableColumn id="38" name="Total population" dataDxfId="67"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Table1[[#This Row],[Persons aged 65 years and over]]+Table1[[#This Row],[Persons 0 to 64 years]]</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MLHDNSW" displayName="MLHDNSW" ref="A1:AO3" totalsRowShown="0" headerRowDxfId="42" dataDxfId="41" headerRowCellStyle="Microsoft Excel found an error in the formula you entered. Do you want to accept the correction proposed below?_x000a__x000a_|_x000a__x000a_• To accept the correction, click Yes._x000a_• To close this message and correct the formula yourself, click No. 10 2" dataCellStyle="Microsoft Excel found an error in the formula you entered. Do you want to accept the correction proposed below?_x000a__x000a_|_x000a__x000a_• To accept the correction, click Yes._x000a_• To close this message and correct the formula yourself, click No. 10 2">
  <autoFilter ref="A1:AO3"/>
  <tableColumns count="41">
    <tableColumn id="1" name="Area" dataDxfId="40"/>
    <tableColumn id="2" name="Age pensioners" dataDxfId="39" dataCellStyle="Microsoft Excel found an error in the formula you entered. Do you want to accept the correction proposed below?_x000a__x000a_|_x000a__x000a_• To accept the correction, click Yes._x000a_• To close this message and correct the formula yourself, click No. 10 2"/>
    <tableColumn id="3" name="Persons aged 65 years and over" dataDxfId="38" dataCellStyle="Microsoft Excel found an error in the formula you entered. Do you want to accept the correction proposed below?_x000a__x000a_|_x000a__x000a_• To accept the correction, click Yes._x000a_• To close this message and correct the formula yourself, click No. 10 2"/>
    <tableColumn id="4" name="% age pensioners" dataDxfId="37" dataCellStyle="Microsoft Excel found an error in the formula you entered. Do you want to accept the correction proposed below?_x000a__x000a_|_x000a__x000a_• To accept the correction, click Yes._x000a_• To close this message and correct the formula yourself, click No. 10 2"/>
    <tableColumn id="5" name="Disability support pensioners" dataDxfId="36" dataCellStyle="Microsoft Excel found an error in the formula you entered. Do you want to accept the correction proposed below?_x000a__x000a_|_x000a__x000a_• To accept the correction, click Yes._x000a_• To close this message and correct the formula yourself, click No. 10 2"/>
    <tableColumn id="6" name="Persons aged 16 to 64 years" dataDxfId="35" dataCellStyle="Microsoft Excel found an error in the formula you entered. Do you want to accept the correction proposed below?_x000a__x000a_|_x000a__x000a_• To accept the correction, click Yes._x000a_• To close this message and correct the formula yourself, click No. 10 2"/>
    <tableColumn id="7" name="% disability support pensioners" dataDxfId="34" dataCellStyle="Microsoft Excel found an error in the formula you entered. Do you want to accept the correction proposed below?_x000a__x000a_|_x000a__x000a_• To accept the correction, click Yes._x000a_• To close this message and correct the formula yourself, click No. 10 2"/>
    <tableColumn id="8" name="Female sole parent pensioners" dataDxfId="33" dataCellStyle="Microsoft Excel found an error in the formula you entered. Do you want to accept the correction proposed below?_x000a__x000a_|_x000a__x000a_• To accept the correction, click Yes._x000a_• To close this message and correct the formula yourself, click No. 10 2"/>
    <tableColumn id="9" name="Females aged 15 to 54 years" dataDxfId="32" dataCellStyle="Microsoft Excel found an error in the formula you entered. Do you want to accept the correction proposed below?_x000a__x000a_|_x000a__x000a_• To accept the correction, click Yes._x000a_• To close this message and correct the formula yourself, click No. 10 2"/>
    <tableColumn id="10" name="% female sole parent pensioners" dataDxfId="31" dataCellStyle="Microsoft Excel found an error in the formula you entered. Do you want to accept the correction proposed below?_x000a__x000a_|_x000a__x000a_• To accept the correction, click Yes._x000a_• To close this message and correct the formula yourself, click No. 10 2"/>
    <tableColumn id="11" name="People receiving an unemployment benefit" dataDxfId="30" dataCellStyle="Microsoft Excel found an error in the formula you entered. Do you want to accept the correction proposed below?_x000a__x000a_|_x000a__x000a_• To accept the correction, click Yes._x000a_• To close this message and correct the formula yourself, click No. 10 2"/>
    <tableColumn id="12" name="Persons aged 16 to 64 years2" dataDxfId="29" dataCellStyle="Microsoft Excel found an error in the formula you entered. Do you want to accept the correction proposed below?_x000a__x000a_|_x000a__x000a_• To accept the correction, click Yes._x000a_• To close this message and correct the formula yourself, click No. 10 2"/>
    <tableColumn id="13" name="% people receiving an unemployment benefit" dataDxfId="28" dataCellStyle="Microsoft Excel found an error in the formula you entered. Do you want to accept the correction proposed below?_x000a__x000a_|_x000a__x000a_• To accept the correction, click Yes._x000a_• To close this message and correct the formula yourself, click No. 10 2"/>
    <tableColumn id="14" name="People receiving an unemployment benefit for less than 6 months" dataDxfId="27" dataCellStyle="Microsoft Excel found an error in the formula you entered. Do you want to accept the correction proposed below?_x000a__x000a_|_x000a__x000a_• To accept the correction, click Yes._x000a_• To close this message and correct the formula yourself, click No. 10 2"/>
    <tableColumn id="15" name="Persons aged 16 to 64 years3" dataDxfId="26" dataCellStyle="Microsoft Excel found an error in the formula you entered. Do you want to accept the correction proposed below?_x000a__x000a_|_x000a__x000a_• To accept the correction, click Yes._x000a_• To close this message and correct the formula yourself, click No. 10 2"/>
    <tableColumn id="16" name="% people receiving an unemployment benefit short-term" dataDxfId="25" dataCellStyle="Microsoft Excel found an error in the formula you entered. Do you want to accept the correction proposed below?_x000a__x000a_|_x000a__x000a_• To accept the correction, click Yes._x000a_• To close this message and correct the formula yourself, click No. 10 2"/>
    <tableColumn id="17" name="People receiving an unemployment benefit for longer than 6 months" dataDxfId="24" dataCellStyle="Microsoft Excel found an error in the formula you entered. Do you want to accept the correction proposed below?_x000a__x000a_|_x000a__x000a_• To accept the correction, click Yes._x000a_• To close this message and correct the formula yourself, click No. 10 2"/>
    <tableColumn id="18" name="Persons aged 16 to 64 years4" dataDxfId="23" dataCellStyle="Microsoft Excel found an error in the formula you entered. Do you want to accept the correction proposed below?_x000a__x000a_|_x000a__x000a_• To accept the correction, click Yes._x000a_• To close this message and correct the formula yourself, click No. 10 2"/>
    <tableColumn id="19" name="% people receiving an unemployment benefit long-term" dataDxfId="22" dataCellStyle="Microsoft Excel found an error in the formula you entered. Do you want to accept the correction proposed below?_x000a__x000a_|_x000a__x000a_• To accept the correction, click Yes._x000a_• To close this message and correct the formula yourself, click No. 10 2"/>
    <tableColumn id="20" name="Young people _x000a_(16 to 24 years) receiving an unemployment benefit" dataDxfId="21" dataCellStyle="Microsoft Excel found an error in the formula you entered. Do you want to accept the correction proposed below?_x000a__x000a_|_x000a__x000a_• To accept the correction, click Yes._x000a_• To close this message and correct the formula yourself, click No. 10 2"/>
    <tableColumn id="21" name="Persons aged 16 to 24 years" dataDxfId="20" dataCellStyle="Microsoft Excel found an error in the formula you entered. Do you want to accept the correction proposed below?_x000a__x000a_|_x000a__x000a_• To accept the correction, click Yes._x000a_• To close this message and correct the formula yourself, click No. 10 2"/>
    <tableColumn id="22" name="% young people receiving an unemployment benefit" dataDxfId="19" dataCellStyle="Microsoft Excel found an error in the formula you entered. Do you want to accept the correction proposed below?_x000a__x000a_|_x000a__x000a_• To accept the correction, click Yes._x000a_• To close this message and correct the formula yourself, click No. 10 2"/>
    <tableColumn id="23" name="Low income, welfare-dependent families (with children)" dataDxfId="18" dataCellStyle="Microsoft Excel found an error in the formula you entered. Do you want to accept the correction proposed below?_x000a__x000a_|_x000a__x000a_• To accept the correction, click Yes._x000a_• To close this message and correct the formula yourself, click No. 10 2"/>
    <tableColumn id="24" name="Total families" dataDxfId="17" dataCellStyle="Microsoft Excel found an error in the formula you entered. Do you want to accept the correction proposed below?_x000a__x000a_|_x000a__x000a_• To accept the correction, click Yes._x000a_• To close this message and correct the formula yourself, click No. 10 2"/>
    <tableColumn id="25" name="% low income, welfare-dependent families (with children)" dataDxfId="16" dataCellStyle="Microsoft Excel found an error in the formula you entered. Do you want to accept the correction proposed below?_x000a__x000a_|_x000a__x000a_• To accept the correction, click Yes._x000a_• To close this message and correct the formula yourself, click No. 10 2"/>
    <tableColumn id="26" name="Children in low income, welfare-dependent families" dataDxfId="15" dataCellStyle="Microsoft Excel found an error in the formula you entered. Do you want to accept the correction proposed below?_x000a__x000a_|_x000a__x000a_• To accept the correction, click Yes._x000a_• To close this message and correct the formula yourself, click No. 10 2"/>
    <tableColumn id="27" name="Children under 16 years" dataDxfId="14" dataCellStyle="Microsoft Excel found an error in the formula you entered. Do you want to accept the correction proposed below?_x000a__x000a_|_x000a__x000a_• To accept the correction, click Yes._x000a_• To close this message and correct the formula yourself, click No. 10 2"/>
    <tableColumn id="28" name="% children in low income, welfare-dependent families" dataDxfId="13" dataCellStyle="Microsoft Excel found an error in the formula you entered. Do you want to accept the correction proposed below?_x000a__x000a_|_x000a__x000a_• To accept the correction, click Yes._x000a_• To close this message and correct the formula yourself, click No. 10 2"/>
    <tableColumn id="29" name="Health Care Card holders" dataDxfId="12" dataCellStyle="Microsoft Excel found an error in the formula you entered. Do you want to accept the correction proposed below?_x000a__x000a_|_x000a__x000a_• To accept the correction, click Yes._x000a_• To close this message and correct the formula yourself, click No. 10 2"/>
    <tableColumn id="30" name="Persons 0 to 64 years" dataDxfId="11" dataCellStyle="Microsoft Excel found an error in the formula you entered. Do you want to accept the correction proposed below?_x000a__x000a_|_x000a__x000a_• To accept the correction, click Yes._x000a_• To close this message and correct the formula yourself, click No. 10 2"/>
    <tableColumn id="31" name="% Health Care Card holders" dataDxfId="10" dataCellStyle="Microsoft Excel found an error in the formula you entered. Do you want to accept the correction proposed below?_x000a__x000a_|_x000a__x000a_• To accept the correction, click Yes._x000a_• To close this message and correct the formula yourself, click No. 10 2"/>
    <tableColumn id="32" name="Pensioner Concession Card holders" dataDxfId="9" dataCellStyle="Microsoft Excel found an error in the formula you entered. Do you want to accept the correction proposed below?_x000a__x000a_|_x000a__x000a_• To accept the correction, click Yes._x000a_• To close this message and correct the formula yourself, click No. 10 2"/>
    <tableColumn id="33" name="Persons aged 15 years and over" dataDxfId="8" dataCellStyle="Microsoft Excel found an error in the formula you entered. Do you want to accept the correction proposed below?_x000a__x000a_|_x000a__x000a_• To accept the correction, click Yes._x000a_• To close this message and correct the formula yourself, click No. 10 2"/>
    <tableColumn id="34" name="% Pensioner Concession Card holders" dataDxfId="7" dataCellStyle="Microsoft Excel found an error in the formula you entered. Do you want to accept the correction proposed below?_x000a__x000a_|_x000a__x000a_• To accept the correction, click Yes._x000a_• To close this message and correct the formula yourself, click No. 10 2"/>
    <tableColumn id="35" name="Seniors Health Card holders" dataDxfId="6" dataCellStyle="Microsoft Excel found an error in the formula you entered. Do you want to accept the correction proposed below?_x000a__x000a_|_x000a__x000a_• To accept the correction, click Yes._x000a_• To close this message and correct the formula yourself, click No. 10 2"/>
    <tableColumn id="36" name="Persons aged 65 years and over5" dataDxfId="5" dataCellStyle="Microsoft Excel found an error in the formula you entered. Do you want to accept the correction proposed below?_x000a__x000a_|_x000a__x000a_• To accept the correction, click Yes._x000a_• To close this message and correct the formula yourself, click No. 10 2"/>
    <tableColumn id="37" name="% Seniors Health Card holders" dataDxfId="4" dataCellStyle="Microsoft Excel found an error in the formula you entered. Do you want to accept the correction proposed below?_x000a__x000a_|_x000a__x000a_• To accept the correction, click Yes._x000a_• To close this message and correct the formula yourself, click No. 10 2"/>
    <tableColumn id="39" name="Total population" dataDxfId="3"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MLHDNSW[[#This Row],[Persons aged 65 years and over]]+MLHDNSW[[#This Row],[Persons 0 to 64 years]]</calculatedColumnFormula>
    </tableColumn>
    <tableColumn id="40" name="% of total Health Care Card Holders" dataDxfId="2"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MLHDNSW[Health Care Card holders]/MLHDNSW[Total population]*100</calculatedColumnFormula>
    </tableColumn>
    <tableColumn id="42" name="% of total pop Pensioner Concession Card Holders" dataDxfId="1"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MLHDNSW[Pensioner Concession Card holders]/MLHDNSW[Total population]*100</calculatedColumnFormula>
    </tableColumn>
    <tableColumn id="43" name="% of total pop Senior Health Card holders" dataDxfId="0" dataCellStyle="Microsoft Excel found an error in the formula you entered. Do you want to accept the correction proposed below?_x000a__x000a_|_x000a__x000a_• To accept the correction, click Yes._x000a_• To close this message and correct the formula yourself, click No. 10 2">
      <calculatedColumnFormula>MLHDNSW[Seniors Health Card holders]/MLHDNSW[Total population]*100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LHD THEME">
  <a:themeElements>
    <a:clrScheme name="Custom 1">
      <a:dk1>
        <a:sysClr val="windowText" lastClr="000000"/>
      </a:dk1>
      <a:lt1>
        <a:sysClr val="window" lastClr="FFFFFF"/>
      </a:lt1>
      <a:dk2>
        <a:srgbClr val="4F4F4F"/>
      </a:dk2>
      <a:lt2>
        <a:srgbClr val="E7E6E6"/>
      </a:lt2>
      <a:accent1>
        <a:srgbClr val="002664"/>
      </a:accent1>
      <a:accent2>
        <a:srgbClr val="D7153A"/>
      </a:accent2>
      <a:accent3>
        <a:srgbClr val="84BDDC"/>
      </a:accent3>
      <a:accent4>
        <a:srgbClr val="0A7CB9"/>
      </a:accent4>
      <a:accent5>
        <a:srgbClr val="00ABE6"/>
      </a:accent5>
      <a:accent6>
        <a:srgbClr val="A8D08D"/>
      </a:accent6>
      <a:hlink>
        <a:srgbClr val="A8D08D"/>
      </a:hlink>
      <a:folHlink>
        <a:srgbClr val="D14F64"/>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phidu.torrens.edu.a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499984740745262"/>
  </sheetPr>
  <dimension ref="A1:AA1"/>
  <sheetViews>
    <sheetView showGridLines="0" showRowColHeaders="0" tabSelected="1" workbookViewId="0">
      <selection activeCell="A44" sqref="A44"/>
    </sheetView>
  </sheetViews>
  <sheetFormatPr defaultRowHeight="15"/>
  <sheetData>
    <row r="1" spans="1:27" ht="26.25">
      <c r="A1" s="28" t="s">
        <v>109</v>
      </c>
      <c r="B1" s="29"/>
      <c r="C1" s="29"/>
      <c r="D1" s="29"/>
      <c r="E1" s="29"/>
      <c r="F1" s="29"/>
      <c r="G1" s="29"/>
      <c r="H1" s="29"/>
      <c r="I1" s="29"/>
      <c r="J1" s="29"/>
      <c r="K1" s="29"/>
      <c r="L1" s="29"/>
      <c r="M1" s="29"/>
      <c r="N1" s="29"/>
      <c r="O1" s="29"/>
      <c r="P1" s="29"/>
      <c r="Q1" s="29"/>
      <c r="R1" s="29"/>
      <c r="S1" s="29"/>
      <c r="T1" s="29"/>
      <c r="U1" s="29"/>
      <c r="V1" s="29"/>
      <c r="W1" s="29"/>
      <c r="X1" s="29"/>
      <c r="Y1" s="29"/>
      <c r="Z1" s="29"/>
      <c r="AA1" s="17"/>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B14"/>
  <sheetViews>
    <sheetView workbookViewId="0">
      <selection activeCell="A7" sqref="A7"/>
    </sheetView>
  </sheetViews>
  <sheetFormatPr defaultRowHeight="15"/>
  <cols>
    <col min="1" max="1" width="39.85546875" customWidth="1"/>
    <col min="2" max="2" width="12" customWidth="1"/>
    <col min="3" max="4" width="36.140625" bestFit="1" customWidth="1"/>
    <col min="5" max="5" width="28.42578125" bestFit="1" customWidth="1"/>
    <col min="6" max="6" width="41.140625" bestFit="1" customWidth="1"/>
  </cols>
  <sheetData>
    <row r="3" spans="1:2">
      <c r="A3" s="8" t="s">
        <v>61</v>
      </c>
    </row>
    <row r="4" spans="1:2">
      <c r="A4" s="9" t="s">
        <v>32</v>
      </c>
      <c r="B4" s="7"/>
    </row>
    <row r="5" spans="1:2">
      <c r="A5" s="10" t="s">
        <v>81</v>
      </c>
      <c r="B5" s="7">
        <v>10.588951861925366</v>
      </c>
    </row>
    <row r="6" spans="1:2">
      <c r="A6" s="10" t="s">
        <v>87</v>
      </c>
      <c r="B6" s="7">
        <v>9.7232923285515991</v>
      </c>
    </row>
    <row r="7" spans="1:2">
      <c r="A7" s="10" t="s">
        <v>82</v>
      </c>
      <c r="B7" s="7">
        <v>27.951852184226993</v>
      </c>
    </row>
    <row r="8" spans="1:2">
      <c r="A8" s="9" t="s">
        <v>56</v>
      </c>
      <c r="B8" s="11"/>
    </row>
    <row r="9" spans="1:2">
      <c r="A9" s="10" t="s">
        <v>81</v>
      </c>
      <c r="B9" s="7">
        <v>10.166294215094174</v>
      </c>
    </row>
    <row r="10" spans="1:2">
      <c r="A10" s="10" t="s">
        <v>87</v>
      </c>
      <c r="B10" s="7">
        <v>10.35302616029465</v>
      </c>
    </row>
    <row r="11" spans="1:2">
      <c r="A11" s="10" t="s">
        <v>82</v>
      </c>
      <c r="B11" s="7">
        <v>21.108133823749817</v>
      </c>
    </row>
    <row r="12" spans="1:2">
      <c r="A12" s="9" t="s">
        <v>85</v>
      </c>
      <c r="B12" s="7">
        <v>20.755246077019542</v>
      </c>
    </row>
    <row r="13" spans="1:2">
      <c r="A13" s="9" t="s">
        <v>88</v>
      </c>
      <c r="B13" s="7">
        <v>20.076318488846248</v>
      </c>
    </row>
    <row r="14" spans="1:2">
      <c r="A14" s="9" t="s">
        <v>86</v>
      </c>
      <c r="B14" s="7">
        <v>49.059986007976811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664"/>
  <sheetViews>
    <sheetView topLeftCell="Y1" workbookViewId="0">
      <selection activeCell="AL2" sqref="AL2:AL3"/>
    </sheetView>
  </sheetViews>
  <sheetFormatPr defaultRowHeight="15"/>
  <cols>
    <col min="1" max="1" width="10.5703125" customWidth="1"/>
    <col min="2" max="3" width="10.5703125" style="6" customWidth="1"/>
    <col min="4" max="4" width="10.5703125" customWidth="1"/>
    <col min="5" max="6" width="10.5703125" style="6" customWidth="1"/>
    <col min="7" max="7" width="10.5703125" customWidth="1"/>
    <col min="8" max="9" width="10.5703125" style="6" customWidth="1"/>
    <col min="10" max="10" width="10.5703125" customWidth="1"/>
    <col min="11" max="12" width="10.5703125" style="6" customWidth="1"/>
    <col min="13" max="13" width="10.5703125" customWidth="1"/>
    <col min="14" max="15" width="10.5703125" style="6" customWidth="1"/>
    <col min="16" max="16" width="10.5703125" customWidth="1"/>
    <col min="17" max="18" width="10.5703125" style="6" customWidth="1"/>
    <col min="19" max="19" width="10.5703125" customWidth="1"/>
    <col min="20" max="21" width="10.5703125" style="6" customWidth="1"/>
    <col min="22" max="22" width="10.5703125" customWidth="1"/>
    <col min="23" max="24" width="10.5703125" style="6" customWidth="1"/>
    <col min="25" max="25" width="10.5703125" customWidth="1"/>
    <col min="26" max="27" width="10.5703125" style="6" customWidth="1"/>
    <col min="28" max="28" width="10.5703125" customWidth="1"/>
    <col min="29" max="30" width="10.5703125" style="6" customWidth="1"/>
    <col min="31" max="31" width="10.5703125" customWidth="1"/>
    <col min="32" max="33" width="10.5703125" style="6" customWidth="1"/>
    <col min="34" max="34" width="10.5703125" customWidth="1"/>
    <col min="35" max="36" width="10.5703125" style="6" customWidth="1"/>
    <col min="37" max="37" width="10.5703125" customWidth="1"/>
    <col min="38" max="41" width="10.5703125" style="6" customWidth="1"/>
    <col min="257" max="257" width="57.7109375" customWidth="1"/>
    <col min="258" max="293" width="12.85546875" customWidth="1"/>
    <col min="513" max="513" width="57.7109375" customWidth="1"/>
    <col min="514" max="549" width="12.85546875" customWidth="1"/>
    <col min="769" max="769" width="57.7109375" customWidth="1"/>
    <col min="770" max="805" width="12.85546875" customWidth="1"/>
    <col min="1025" max="1025" width="57.7109375" customWidth="1"/>
    <col min="1026" max="1061" width="12.85546875" customWidth="1"/>
    <col min="1281" max="1281" width="57.7109375" customWidth="1"/>
    <col min="1282" max="1317" width="12.85546875" customWidth="1"/>
    <col min="1537" max="1537" width="57.7109375" customWidth="1"/>
    <col min="1538" max="1573" width="12.85546875" customWidth="1"/>
    <col min="1793" max="1793" width="57.7109375" customWidth="1"/>
    <col min="1794" max="1829" width="12.85546875" customWidth="1"/>
    <col min="2049" max="2049" width="57.7109375" customWidth="1"/>
    <col min="2050" max="2085" width="12.85546875" customWidth="1"/>
    <col min="2305" max="2305" width="57.7109375" customWidth="1"/>
    <col min="2306" max="2341" width="12.85546875" customWidth="1"/>
    <col min="2561" max="2561" width="57.7109375" customWidth="1"/>
    <col min="2562" max="2597" width="12.85546875" customWidth="1"/>
    <col min="2817" max="2817" width="57.7109375" customWidth="1"/>
    <col min="2818" max="2853" width="12.85546875" customWidth="1"/>
    <col min="3073" max="3073" width="57.7109375" customWidth="1"/>
    <col min="3074" max="3109" width="12.85546875" customWidth="1"/>
    <col min="3329" max="3329" width="57.7109375" customWidth="1"/>
    <col min="3330" max="3365" width="12.85546875" customWidth="1"/>
    <col min="3585" max="3585" width="57.7109375" customWidth="1"/>
    <col min="3586" max="3621" width="12.85546875" customWidth="1"/>
    <col min="3841" max="3841" width="57.7109375" customWidth="1"/>
    <col min="3842" max="3877" width="12.85546875" customWidth="1"/>
    <col min="4097" max="4097" width="57.7109375" customWidth="1"/>
    <col min="4098" max="4133" width="12.85546875" customWidth="1"/>
    <col min="4353" max="4353" width="57.7109375" customWidth="1"/>
    <col min="4354" max="4389" width="12.85546875" customWidth="1"/>
    <col min="4609" max="4609" width="57.7109375" customWidth="1"/>
    <col min="4610" max="4645" width="12.85546875" customWidth="1"/>
    <col min="4865" max="4865" width="57.7109375" customWidth="1"/>
    <col min="4866" max="4901" width="12.85546875" customWidth="1"/>
    <col min="5121" max="5121" width="57.7109375" customWidth="1"/>
    <col min="5122" max="5157" width="12.85546875" customWidth="1"/>
    <col min="5377" max="5377" width="57.7109375" customWidth="1"/>
    <col min="5378" max="5413" width="12.85546875" customWidth="1"/>
    <col min="5633" max="5633" width="57.7109375" customWidth="1"/>
    <col min="5634" max="5669" width="12.85546875" customWidth="1"/>
    <col min="5889" max="5889" width="57.7109375" customWidth="1"/>
    <col min="5890" max="5925" width="12.85546875" customWidth="1"/>
    <col min="6145" max="6145" width="57.7109375" customWidth="1"/>
    <col min="6146" max="6181" width="12.85546875" customWidth="1"/>
    <col min="6401" max="6401" width="57.7109375" customWidth="1"/>
    <col min="6402" max="6437" width="12.85546875" customWidth="1"/>
    <col min="6657" max="6657" width="57.7109375" customWidth="1"/>
    <col min="6658" max="6693" width="12.85546875" customWidth="1"/>
    <col min="6913" max="6913" width="57.7109375" customWidth="1"/>
    <col min="6914" max="6949" width="12.85546875" customWidth="1"/>
    <col min="7169" max="7169" width="57.7109375" customWidth="1"/>
    <col min="7170" max="7205" width="12.85546875" customWidth="1"/>
    <col min="7425" max="7425" width="57.7109375" customWidth="1"/>
    <col min="7426" max="7461" width="12.85546875" customWidth="1"/>
    <col min="7681" max="7681" width="57.7109375" customWidth="1"/>
    <col min="7682" max="7717" width="12.85546875" customWidth="1"/>
    <col min="7937" max="7937" width="57.7109375" customWidth="1"/>
    <col min="7938" max="7973" width="12.85546875" customWidth="1"/>
    <col min="8193" max="8193" width="57.7109375" customWidth="1"/>
    <col min="8194" max="8229" width="12.85546875" customWidth="1"/>
    <col min="8449" max="8449" width="57.7109375" customWidth="1"/>
    <col min="8450" max="8485" width="12.85546875" customWidth="1"/>
    <col min="8705" max="8705" width="57.7109375" customWidth="1"/>
    <col min="8706" max="8741" width="12.85546875" customWidth="1"/>
    <col min="8961" max="8961" width="57.7109375" customWidth="1"/>
    <col min="8962" max="8997" width="12.85546875" customWidth="1"/>
    <col min="9217" max="9217" width="57.7109375" customWidth="1"/>
    <col min="9218" max="9253" width="12.85546875" customWidth="1"/>
    <col min="9473" max="9473" width="57.7109375" customWidth="1"/>
    <col min="9474" max="9509" width="12.85546875" customWidth="1"/>
    <col min="9729" max="9729" width="57.7109375" customWidth="1"/>
    <col min="9730" max="9765" width="12.85546875" customWidth="1"/>
    <col min="9985" max="9985" width="57.7109375" customWidth="1"/>
    <col min="9986" max="10021" width="12.85546875" customWidth="1"/>
    <col min="10241" max="10241" width="57.7109375" customWidth="1"/>
    <col min="10242" max="10277" width="12.85546875" customWidth="1"/>
    <col min="10497" max="10497" width="57.7109375" customWidth="1"/>
    <col min="10498" max="10533" width="12.85546875" customWidth="1"/>
    <col min="10753" max="10753" width="57.7109375" customWidth="1"/>
    <col min="10754" max="10789" width="12.85546875" customWidth="1"/>
    <col min="11009" max="11009" width="57.7109375" customWidth="1"/>
    <col min="11010" max="11045" width="12.85546875" customWidth="1"/>
    <col min="11265" max="11265" width="57.7109375" customWidth="1"/>
    <col min="11266" max="11301" width="12.85546875" customWidth="1"/>
    <col min="11521" max="11521" width="57.7109375" customWidth="1"/>
    <col min="11522" max="11557" width="12.85546875" customWidth="1"/>
    <col min="11777" max="11777" width="57.7109375" customWidth="1"/>
    <col min="11778" max="11813" width="12.85546875" customWidth="1"/>
    <col min="12033" max="12033" width="57.7109375" customWidth="1"/>
    <col min="12034" max="12069" width="12.85546875" customWidth="1"/>
    <col min="12289" max="12289" width="57.7109375" customWidth="1"/>
    <col min="12290" max="12325" width="12.85546875" customWidth="1"/>
    <col min="12545" max="12545" width="57.7109375" customWidth="1"/>
    <col min="12546" max="12581" width="12.85546875" customWidth="1"/>
    <col min="12801" max="12801" width="57.7109375" customWidth="1"/>
    <col min="12802" max="12837" width="12.85546875" customWidth="1"/>
    <col min="13057" max="13057" width="57.7109375" customWidth="1"/>
    <col min="13058" max="13093" width="12.85546875" customWidth="1"/>
    <col min="13313" max="13313" width="57.7109375" customWidth="1"/>
    <col min="13314" max="13349" width="12.85546875" customWidth="1"/>
    <col min="13569" max="13569" width="57.7109375" customWidth="1"/>
    <col min="13570" max="13605" width="12.85546875" customWidth="1"/>
    <col min="13825" max="13825" width="57.7109375" customWidth="1"/>
    <col min="13826" max="13861" width="12.85546875" customWidth="1"/>
    <col min="14081" max="14081" width="57.7109375" customWidth="1"/>
    <col min="14082" max="14117" width="12.85546875" customWidth="1"/>
    <col min="14337" max="14337" width="57.7109375" customWidth="1"/>
    <col min="14338" max="14373" width="12.85546875" customWidth="1"/>
    <col min="14593" max="14593" width="57.7109375" customWidth="1"/>
    <col min="14594" max="14629" width="12.85546875" customWidth="1"/>
    <col min="14849" max="14849" width="57.7109375" customWidth="1"/>
    <col min="14850" max="14885" width="12.85546875" customWidth="1"/>
    <col min="15105" max="15105" width="57.7109375" customWidth="1"/>
    <col min="15106" max="15141" width="12.85546875" customWidth="1"/>
    <col min="15361" max="15361" width="57.7109375" customWidth="1"/>
    <col min="15362" max="15397" width="12.85546875" customWidth="1"/>
    <col min="15617" max="15617" width="57.7109375" customWidth="1"/>
    <col min="15618" max="15653" width="12.85546875" customWidth="1"/>
    <col min="15873" max="15873" width="57.7109375" customWidth="1"/>
    <col min="15874" max="15909" width="12.85546875" customWidth="1"/>
    <col min="16129" max="16129" width="57.7109375" customWidth="1"/>
    <col min="16130" max="16165" width="12.85546875" customWidth="1"/>
  </cols>
  <sheetData>
    <row r="1" spans="1:41" s="26" customFormat="1" ht="102.75">
      <c r="A1" s="25" t="s">
        <v>64</v>
      </c>
      <c r="B1" s="12" t="s">
        <v>0</v>
      </c>
      <c r="C1" s="12" t="s">
        <v>1</v>
      </c>
      <c r="D1" s="13" t="s">
        <v>2</v>
      </c>
      <c r="E1" s="12" t="s">
        <v>3</v>
      </c>
      <c r="F1" s="12" t="s">
        <v>4</v>
      </c>
      <c r="G1" s="13" t="s">
        <v>5</v>
      </c>
      <c r="H1" s="12" t="s">
        <v>6</v>
      </c>
      <c r="I1" s="12" t="s">
        <v>7</v>
      </c>
      <c r="J1" s="13" t="s">
        <v>8</v>
      </c>
      <c r="K1" s="12" t="s">
        <v>9</v>
      </c>
      <c r="L1" s="12" t="s">
        <v>57</v>
      </c>
      <c r="M1" s="13" t="s">
        <v>10</v>
      </c>
      <c r="N1" s="14" t="s">
        <v>11</v>
      </c>
      <c r="O1" s="15" t="s">
        <v>58</v>
      </c>
      <c r="P1" s="16" t="s">
        <v>12</v>
      </c>
      <c r="Q1" s="12" t="s">
        <v>13</v>
      </c>
      <c r="R1" s="12" t="s">
        <v>59</v>
      </c>
      <c r="S1" s="13" t="s">
        <v>14</v>
      </c>
      <c r="T1" s="12" t="s">
        <v>15</v>
      </c>
      <c r="U1" s="12" t="s">
        <v>16</v>
      </c>
      <c r="V1" s="13" t="s">
        <v>17</v>
      </c>
      <c r="W1" s="12" t="s">
        <v>18</v>
      </c>
      <c r="X1" s="12" t="s">
        <v>19</v>
      </c>
      <c r="Y1" s="13" t="s">
        <v>20</v>
      </c>
      <c r="Z1" s="12" t="s">
        <v>21</v>
      </c>
      <c r="AA1" s="12" t="s">
        <v>22</v>
      </c>
      <c r="AB1" s="13" t="s">
        <v>23</v>
      </c>
      <c r="AC1" s="12" t="s">
        <v>24</v>
      </c>
      <c r="AD1" s="12" t="s">
        <v>25</v>
      </c>
      <c r="AE1" s="13" t="s">
        <v>26</v>
      </c>
      <c r="AF1" s="12" t="s">
        <v>27</v>
      </c>
      <c r="AG1" s="12" t="s">
        <v>28</v>
      </c>
      <c r="AH1" s="13" t="s">
        <v>29</v>
      </c>
      <c r="AI1" s="12" t="s">
        <v>30</v>
      </c>
      <c r="AJ1" s="12" t="s">
        <v>60</v>
      </c>
      <c r="AK1" s="13" t="s">
        <v>31</v>
      </c>
      <c r="AL1" s="55" t="s">
        <v>89</v>
      </c>
      <c r="AM1" s="56" t="s">
        <v>106</v>
      </c>
      <c r="AN1" s="56" t="s">
        <v>104</v>
      </c>
      <c r="AO1" s="56" t="s">
        <v>105</v>
      </c>
    </row>
    <row r="2" spans="1:41" s="17" customFormat="1" ht="12.75" customHeight="1">
      <c r="A2" s="18" t="s">
        <v>32</v>
      </c>
      <c r="B2" s="58">
        <v>31891.196477799083</v>
      </c>
      <c r="C2" s="58">
        <v>50877.611193624776</v>
      </c>
      <c r="D2" s="59">
        <v>62.682181277007778</v>
      </c>
      <c r="E2" s="58">
        <v>9233.7858692510508</v>
      </c>
      <c r="F2" s="58">
        <v>143289.48862280173</v>
      </c>
      <c r="G2" s="59">
        <v>6.4441474095551161</v>
      </c>
      <c r="H2" s="58">
        <v>3256.559177720339</v>
      </c>
      <c r="I2" s="58">
        <v>56493.09882232509</v>
      </c>
      <c r="J2" s="59">
        <v>5.7645256599615022</v>
      </c>
      <c r="K2" s="58">
        <v>14105.492665525184</v>
      </c>
      <c r="L2" s="58">
        <v>143289.48862280173</v>
      </c>
      <c r="M2" s="20"/>
      <c r="N2" s="19"/>
      <c r="O2" s="19"/>
      <c r="P2" s="20"/>
      <c r="Q2" s="19"/>
      <c r="R2" s="19"/>
      <c r="S2" s="20"/>
      <c r="T2" s="19"/>
      <c r="U2" s="19"/>
      <c r="V2" s="20"/>
      <c r="W2" s="19"/>
      <c r="X2" s="19">
        <v>60429.880219472077</v>
      </c>
      <c r="Y2" s="20">
        <v>10.151776607399658</v>
      </c>
      <c r="Z2" s="19">
        <v>12006.062946399999</v>
      </c>
      <c r="AA2" s="19">
        <v>51113.582224011814</v>
      </c>
      <c r="AB2" s="20">
        <v>23.48898751369429</v>
      </c>
      <c r="AC2" s="58">
        <v>20549.309730323745</v>
      </c>
      <c r="AD2" s="58">
        <v>194063.68069546882</v>
      </c>
      <c r="AE2" s="59">
        <v>10.588951861925366</v>
      </c>
      <c r="AF2" s="58">
        <v>54244.3931712677</v>
      </c>
      <c r="AG2" s="58">
        <v>194063.68069546882</v>
      </c>
      <c r="AH2" s="59">
        <v>27.951852184226993</v>
      </c>
      <c r="AI2" s="58">
        <v>4946.978866140028</v>
      </c>
      <c r="AJ2" s="58">
        <v>50877.611193624776</v>
      </c>
      <c r="AK2" s="59">
        <v>9.7232923285515991</v>
      </c>
      <c r="AL2" s="54">
        <f>MLHDNSW[[#This Row],[Persons aged 65 years and over]]+MLHDNSW[[#This Row],[Persons 0 to 64 years]]</f>
        <v>244941.29188909358</v>
      </c>
      <c r="AM2" s="3">
        <f>MLHDNSW[Health Care Card holders]/MLHDNSW[Total population]*100</f>
        <v>8.3894836888621533</v>
      </c>
      <c r="AN2" s="3">
        <f>MLHDNSW[Pensioner Concession Card holders]/MLHDNSW[Total population]*100</f>
        <v>22.145875345439471</v>
      </c>
      <c r="AO2" s="3">
        <f>MLHDNSW[Seniors Health Card holders]/MLHDNSW[Total population]*100</f>
        <v>2.0196590080777233</v>
      </c>
    </row>
    <row r="3" spans="1:41" s="24" customFormat="1" ht="12.75" customHeight="1">
      <c r="A3" s="21" t="s">
        <v>56</v>
      </c>
      <c r="B3" s="60">
        <v>796303</v>
      </c>
      <c r="C3" s="60">
        <v>1349692.3299189571</v>
      </c>
      <c r="D3" s="61">
        <v>58.998853468168875</v>
      </c>
      <c r="E3" s="60">
        <v>239118</v>
      </c>
      <c r="F3" s="60">
        <v>5215609.9415251352</v>
      </c>
      <c r="G3" s="61">
        <v>4.5846603308313689</v>
      </c>
      <c r="H3" s="60">
        <v>72053</v>
      </c>
      <c r="I3" s="60">
        <v>2173304.179276906</v>
      </c>
      <c r="J3" s="61">
        <v>3.3153665596857786</v>
      </c>
      <c r="K3" s="60">
        <v>470253</v>
      </c>
      <c r="L3" s="60">
        <v>5215609.9415251352</v>
      </c>
      <c r="M3" s="23"/>
      <c r="N3" s="22"/>
      <c r="O3" s="22"/>
      <c r="P3" s="23"/>
      <c r="Q3" s="22"/>
      <c r="R3" s="22"/>
      <c r="S3" s="23"/>
      <c r="T3" s="22"/>
      <c r="U3" s="22"/>
      <c r="V3" s="23"/>
      <c r="W3" s="22"/>
      <c r="X3" s="22">
        <v>1940230</v>
      </c>
      <c r="Y3" s="23">
        <v>8.7901434366028752</v>
      </c>
      <c r="Z3" s="22">
        <v>320640.00000000012</v>
      </c>
      <c r="AA3" s="22">
        <v>1556573.6489147353</v>
      </c>
      <c r="AB3" s="23">
        <v>20.599089559530626</v>
      </c>
      <c r="AC3" s="60">
        <v>692241</v>
      </c>
      <c r="AD3" s="60">
        <v>6809177.3202098655</v>
      </c>
      <c r="AE3" s="61">
        <v>10.166294215094174</v>
      </c>
      <c r="AF3" s="60">
        <v>1405534</v>
      </c>
      <c r="AG3" s="60">
        <v>6658731.7085253811</v>
      </c>
      <c r="AH3" s="61">
        <v>21.108133823749817</v>
      </c>
      <c r="AI3" s="60">
        <v>139734</v>
      </c>
      <c r="AJ3" s="60">
        <v>1349692.3299189571</v>
      </c>
      <c r="AK3" s="61">
        <v>10.35302616029465</v>
      </c>
      <c r="AL3" s="54">
        <f>MLHDNSW[[#This Row],[Persons aged 65 years and over]]+MLHDNSW[[#This Row],[Persons 0 to 64 years]]</f>
        <v>8158869.6501288228</v>
      </c>
      <c r="AM3" s="3">
        <f>MLHDNSW[Health Care Card holders]/MLHDNSW[Total population]*100</f>
        <v>8.4845208918011092</v>
      </c>
      <c r="AN3" s="3">
        <f>MLHDNSW[Pensioner Concession Card holders]/MLHDNSW[Total population]*100</f>
        <v>17.227067722277038</v>
      </c>
      <c r="AO3" s="3">
        <f>MLHDNSW[Seniors Health Card holders]/MLHDNSW[Total population]*100</f>
        <v>1.7126637143638359</v>
      </c>
    </row>
    <row r="4" spans="1:41" ht="12.75" customHeight="1"/>
    <row r="5" spans="1:41" ht="12.75" customHeight="1"/>
    <row r="6" spans="1:41" ht="12.75" customHeight="1"/>
    <row r="7" spans="1:41" ht="12.75" customHeight="1"/>
    <row r="8" spans="1:41" ht="12.75" customHeight="1"/>
    <row r="9" spans="1:41" ht="12.75" customHeight="1"/>
    <row r="10" spans="1:41" ht="12.75" customHeight="1"/>
    <row r="11" spans="1:41" ht="12.75" customHeight="1"/>
    <row r="12" spans="1:41" ht="12.75" customHeight="1"/>
    <row r="13" spans="1:41" ht="12.75" customHeight="1"/>
    <row r="14" spans="1:41" ht="12.75" customHeight="1"/>
    <row r="15" spans="1:41" ht="12.75" customHeight="1"/>
    <row r="16" spans="1:4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sheetData>
  <conditionalFormatting sqref="A2:A3 M2:AB3">
    <cfRule type="expression" dxfId="50" priority="11" stopIfTrue="1">
      <formula>MOD(ROW(),2)=1</formula>
    </cfRule>
  </conditionalFormatting>
  <conditionalFormatting sqref="AM3">
    <cfRule type="expression" dxfId="49" priority="7" stopIfTrue="1">
      <formula>MOD(ROW(),2)=1</formula>
    </cfRule>
  </conditionalFormatting>
  <conditionalFormatting sqref="AN3:AO3">
    <cfRule type="expression" dxfId="48" priority="6" stopIfTrue="1">
      <formula>MOD(ROW(),2)=1</formula>
    </cfRule>
  </conditionalFormatting>
  <conditionalFormatting sqref="B2:L2">
    <cfRule type="expression" dxfId="47" priority="5" stopIfTrue="1">
      <formula>MOD(ROW(),2)=1</formula>
    </cfRule>
  </conditionalFormatting>
  <conditionalFormatting sqref="B3:L3">
    <cfRule type="expression" dxfId="46" priority="4" stopIfTrue="1">
      <formula>MOD(ROW(),2)=1</formula>
    </cfRule>
  </conditionalFormatting>
  <conditionalFormatting sqref="AM2:AO2">
    <cfRule type="expression" dxfId="45" priority="1" stopIfTrue="1">
      <formula>MOD(ROW(),2)=1</formula>
    </cfRule>
  </conditionalFormatting>
  <conditionalFormatting sqref="AC2:AK2">
    <cfRule type="expression" dxfId="44" priority="3" stopIfTrue="1">
      <formula>MOD(ROW(),2)=1</formula>
    </cfRule>
  </conditionalFormatting>
  <conditionalFormatting sqref="AC3:AK3">
    <cfRule type="expression" dxfId="43" priority="2" stopIfTrue="1">
      <formula>MOD(ROW(),2)=1</formula>
    </cfRule>
  </conditionalFormatting>
  <pageMargins left="0.7" right="0.7" top="0.75" bottom="0.75" header="0.3" footer="0.3"/>
  <pageSetup paperSize="9"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B7"/>
  <sheetViews>
    <sheetView workbookViewId="0">
      <selection activeCell="A5" sqref="A5"/>
    </sheetView>
  </sheetViews>
  <sheetFormatPr defaultRowHeight="15"/>
  <cols>
    <col min="1" max="1" width="41.5703125" customWidth="1"/>
    <col min="2" max="2" width="4.5703125" bestFit="1" customWidth="1"/>
    <col min="3" max="3" width="59.85546875" customWidth="1"/>
    <col min="4" max="4" width="59.140625" customWidth="1"/>
    <col min="5" max="5" width="55.5703125" customWidth="1"/>
  </cols>
  <sheetData>
    <row r="3" spans="1:2">
      <c r="A3" s="8" t="s">
        <v>62</v>
      </c>
    </row>
    <row r="4" spans="1:2">
      <c r="A4" s="9" t="s">
        <v>83</v>
      </c>
      <c r="B4" s="11">
        <v>9.9082245590801783</v>
      </c>
    </row>
    <row r="5" spans="1:2">
      <c r="A5" s="9" t="s">
        <v>84</v>
      </c>
      <c r="B5" s="11">
        <v>66.875531757413398</v>
      </c>
    </row>
    <row r="6" spans="1:2">
      <c r="A6" s="9" t="s">
        <v>79</v>
      </c>
      <c r="B6" s="11">
        <v>12.15325248918027</v>
      </c>
    </row>
    <row r="7" spans="1:2">
      <c r="A7" s="9" t="s">
        <v>80</v>
      </c>
      <c r="B7" s="11">
        <v>28.458013284438987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R31"/>
  <sheetViews>
    <sheetView workbookViewId="0">
      <pane xSplit="1" topLeftCell="B1" activePane="topRight" state="frozen"/>
      <selection activeCell="A5" sqref="A5"/>
      <selection pane="topRight" activeCell="AL3" sqref="AL3:AO5"/>
    </sheetView>
  </sheetViews>
  <sheetFormatPr defaultRowHeight="15"/>
  <cols>
    <col min="1" max="1" width="35.5703125" style="30" customWidth="1"/>
    <col min="2" max="37" width="14.5703125" style="30" customWidth="1"/>
    <col min="38" max="16384" width="9.140625" style="30"/>
  </cols>
  <sheetData>
    <row r="1" spans="1:44">
      <c r="B1" s="69" t="s">
        <v>110</v>
      </c>
      <c r="C1" s="69"/>
      <c r="D1" s="69"/>
      <c r="E1" s="69"/>
      <c r="F1" s="69"/>
      <c r="G1" s="69"/>
      <c r="H1" s="69"/>
      <c r="I1" s="69"/>
      <c r="J1" s="69"/>
      <c r="K1" s="69"/>
      <c r="L1" s="69"/>
      <c r="M1" s="69"/>
      <c r="N1" s="69"/>
      <c r="O1" s="69"/>
      <c r="P1" s="69"/>
      <c r="Q1" s="69"/>
      <c r="R1" s="69"/>
      <c r="S1" s="69"/>
      <c r="T1" s="70" t="s">
        <v>111</v>
      </c>
      <c r="U1" s="70"/>
      <c r="V1" s="70"/>
      <c r="W1" s="70"/>
      <c r="X1" s="70"/>
      <c r="Y1" s="70"/>
      <c r="Z1" s="70"/>
      <c r="AA1" s="70"/>
      <c r="AB1" s="70"/>
      <c r="AC1" s="70"/>
      <c r="AD1" s="70"/>
      <c r="AE1" s="70"/>
      <c r="AF1" s="71" t="s">
        <v>110</v>
      </c>
      <c r="AG1" s="71"/>
      <c r="AH1" s="71"/>
      <c r="AI1" s="71"/>
      <c r="AJ1" s="71"/>
      <c r="AK1" s="71"/>
      <c r="AL1" s="71"/>
      <c r="AM1" s="71"/>
      <c r="AN1" s="71"/>
      <c r="AO1" s="71"/>
      <c r="AP1" s="71"/>
      <c r="AQ1" s="71"/>
      <c r="AR1" s="71"/>
    </row>
    <row r="2" spans="1:44" s="33" customFormat="1" ht="84.75">
      <c r="A2" s="53" t="s">
        <v>63</v>
      </c>
      <c r="B2" s="41" t="s">
        <v>112</v>
      </c>
      <c r="C2" s="41" t="s">
        <v>1</v>
      </c>
      <c r="D2" s="42" t="s">
        <v>2</v>
      </c>
      <c r="E2" s="40" t="s">
        <v>113</v>
      </c>
      <c r="F2" s="41" t="s">
        <v>4</v>
      </c>
      <c r="G2" s="42" t="s">
        <v>5</v>
      </c>
      <c r="H2" s="40" t="s">
        <v>114</v>
      </c>
      <c r="I2" s="41" t="s">
        <v>7</v>
      </c>
      <c r="J2" s="42" t="s">
        <v>8</v>
      </c>
      <c r="K2" s="40" t="s">
        <v>9</v>
      </c>
      <c r="L2" s="41" t="s">
        <v>57</v>
      </c>
      <c r="M2" s="42" t="s">
        <v>10</v>
      </c>
      <c r="N2" s="40" t="s">
        <v>115</v>
      </c>
      <c r="O2" s="41" t="s">
        <v>95</v>
      </c>
      <c r="P2" s="42" t="s">
        <v>96</v>
      </c>
      <c r="Q2" s="40" t="s">
        <v>97</v>
      </c>
      <c r="R2" s="41" t="s">
        <v>98</v>
      </c>
      <c r="S2" s="42" t="s">
        <v>99</v>
      </c>
      <c r="T2" s="40" t="s">
        <v>116</v>
      </c>
      <c r="U2" s="41" t="s">
        <v>58</v>
      </c>
      <c r="V2" s="42" t="s">
        <v>117</v>
      </c>
      <c r="W2" s="40" t="s">
        <v>118</v>
      </c>
      <c r="X2" s="41" t="s">
        <v>59</v>
      </c>
      <c r="Y2" s="42" t="s">
        <v>119</v>
      </c>
      <c r="Z2" s="40" t="s">
        <v>18</v>
      </c>
      <c r="AA2" s="41" t="s">
        <v>19</v>
      </c>
      <c r="AB2" s="42" t="s">
        <v>20</v>
      </c>
      <c r="AC2" s="40" t="s">
        <v>21</v>
      </c>
      <c r="AD2" s="41" t="s">
        <v>22</v>
      </c>
      <c r="AE2" s="42" t="s">
        <v>23</v>
      </c>
      <c r="AF2" s="40" t="s">
        <v>24</v>
      </c>
      <c r="AG2" s="41" t="s">
        <v>25</v>
      </c>
      <c r="AH2" s="42" t="s">
        <v>26</v>
      </c>
      <c r="AI2" s="40" t="s">
        <v>27</v>
      </c>
      <c r="AJ2" s="41" t="s">
        <v>28</v>
      </c>
      <c r="AK2" s="42" t="s">
        <v>29</v>
      </c>
      <c r="AL2" s="62" t="s">
        <v>30</v>
      </c>
      <c r="AM2" s="62" t="s">
        <v>93</v>
      </c>
      <c r="AN2" s="62" t="s">
        <v>31</v>
      </c>
      <c r="AO2" s="62" t="s">
        <v>106</v>
      </c>
      <c r="AP2" s="62" t="s">
        <v>104</v>
      </c>
      <c r="AQ2" s="62" t="s">
        <v>105</v>
      </c>
      <c r="AR2" s="62" t="s">
        <v>89</v>
      </c>
    </row>
    <row r="3" spans="1:44" s="33" customFormat="1">
      <c r="A3" s="51" t="s">
        <v>100</v>
      </c>
      <c r="B3" s="63">
        <v>6709</v>
      </c>
      <c r="C3" s="64">
        <v>10032.069762579918</v>
      </c>
      <c r="D3" s="65">
        <v>66.875531757413398</v>
      </c>
      <c r="E3" s="63">
        <v>2325</v>
      </c>
      <c r="F3" s="64">
        <v>33421.472599668334</v>
      </c>
      <c r="G3" s="65">
        <v>6.9566054968597424</v>
      </c>
      <c r="H3" s="63">
        <v>913</v>
      </c>
      <c r="I3" s="64">
        <v>13949.120899666021</v>
      </c>
      <c r="J3" s="65">
        <v>6.5452153334039824</v>
      </c>
      <c r="K3" s="63">
        <v>4020</v>
      </c>
      <c r="L3" s="64">
        <v>33421.472599668334</v>
      </c>
      <c r="M3" s="65">
        <v>12.028195310699425</v>
      </c>
      <c r="N3" s="63">
        <v>3453</v>
      </c>
      <c r="O3" s="64">
        <v>29148.752129152446</v>
      </c>
      <c r="P3" s="65">
        <v>11.846133188482407</v>
      </c>
      <c r="Q3" s="63">
        <v>567</v>
      </c>
      <c r="R3" s="64">
        <v>4272.7204705158892</v>
      </c>
      <c r="S3" s="65">
        <v>13.270233892261626</v>
      </c>
      <c r="T3" s="63">
        <v>421</v>
      </c>
      <c r="U3" s="64">
        <v>32759.67783975989</v>
      </c>
      <c r="V3" s="65">
        <v>1.2851164228759269</v>
      </c>
      <c r="W3" s="63">
        <v>2186</v>
      </c>
      <c r="X3" s="64">
        <v>32759.67783975989</v>
      </c>
      <c r="Y3" s="65">
        <v>6.672837293127734</v>
      </c>
      <c r="Z3" s="63">
        <v>1602</v>
      </c>
      <c r="AA3" s="64">
        <v>12826</v>
      </c>
      <c r="AB3" s="65">
        <v>12.490254171214719</v>
      </c>
      <c r="AC3" s="63">
        <v>2903</v>
      </c>
      <c r="AD3" s="64">
        <v>10646.190447440109</v>
      </c>
      <c r="AE3" s="65">
        <v>27.267969837023067</v>
      </c>
      <c r="AF3" s="63">
        <v>5430</v>
      </c>
      <c r="AG3" s="64">
        <v>44679.39759199597</v>
      </c>
      <c r="AH3" s="65">
        <v>12.15325248918027</v>
      </c>
      <c r="AI3" s="63">
        <v>12542</v>
      </c>
      <c r="AJ3" s="64">
        <v>44071.945130681488</v>
      </c>
      <c r="AK3" s="65">
        <v>28.458013284438987</v>
      </c>
      <c r="AL3" s="64">
        <v>994</v>
      </c>
      <c r="AM3" s="64">
        <v>10032.069762579918</v>
      </c>
      <c r="AN3" s="68">
        <v>9.9082245590801783</v>
      </c>
      <c r="AO3" s="68">
        <v>9.9247932153036142</v>
      </c>
      <c r="AP3" s="68">
        <v>22.923896225844924</v>
      </c>
      <c r="AQ3" s="68">
        <v>1.8168037672213249</v>
      </c>
      <c r="AR3" s="64">
        <v>8769.0413652980933</v>
      </c>
    </row>
    <row r="4" spans="1:44" s="31" customFormat="1">
      <c r="A4" s="51" t="s">
        <v>33</v>
      </c>
      <c r="B4" s="35">
        <v>1771</v>
      </c>
      <c r="C4" s="35">
        <v>2654.8485541064401</v>
      </c>
      <c r="D4" s="36">
        <v>66.708136600133756</v>
      </c>
      <c r="E4" s="34">
        <v>318</v>
      </c>
      <c r="F4" s="35">
        <v>4607.7047119182307</v>
      </c>
      <c r="G4" s="36">
        <v>6.9014839249022453</v>
      </c>
      <c r="H4" s="34">
        <v>90</v>
      </c>
      <c r="I4" s="35">
        <v>1697.5288444203225</v>
      </c>
      <c r="J4" s="36">
        <v>5.3018244901006959</v>
      </c>
      <c r="K4" s="34">
        <v>492</v>
      </c>
      <c r="L4" s="35">
        <v>4607.7047119182307</v>
      </c>
      <c r="M4" s="36">
        <v>10.677767581924229</v>
      </c>
      <c r="N4" s="34">
        <v>448</v>
      </c>
      <c r="O4" s="35">
        <v>4092.2565406787007</v>
      </c>
      <c r="P4" s="36">
        <v>10.947505258937145</v>
      </c>
      <c r="Q4" s="34">
        <v>44</v>
      </c>
      <c r="R4" s="35">
        <v>515.44817123953021</v>
      </c>
      <c r="S4" s="36">
        <v>8.536260763946542</v>
      </c>
      <c r="T4" s="34">
        <v>46</v>
      </c>
      <c r="U4" s="35">
        <v>4712.5542503135594</v>
      </c>
      <c r="V4" s="36">
        <v>0.97611608390374072</v>
      </c>
      <c r="W4" s="34">
        <v>260</v>
      </c>
      <c r="X4" s="35">
        <v>4712.5542503135594</v>
      </c>
      <c r="Y4" s="36">
        <v>5.517177865542882</v>
      </c>
      <c r="Z4" s="34">
        <v>219</v>
      </c>
      <c r="AA4" s="35">
        <v>2122</v>
      </c>
      <c r="AB4" s="36">
        <v>10.320452403393025</v>
      </c>
      <c r="AC4" s="34">
        <v>432</v>
      </c>
      <c r="AD4" s="35">
        <v>1581.9883017864406</v>
      </c>
      <c r="AE4" s="36">
        <v>27.307407994873877</v>
      </c>
      <c r="AF4" s="34">
        <v>744</v>
      </c>
      <c r="AG4" s="35">
        <v>6114.1928111916532</v>
      </c>
      <c r="AH4" s="36">
        <v>12.16840919112256</v>
      </c>
      <c r="AI4" s="34">
        <v>2571</v>
      </c>
      <c r="AJ4" s="35">
        <v>7362.5662129009015</v>
      </c>
      <c r="AK4" s="36">
        <v>34.9198896913826</v>
      </c>
      <c r="AL4" s="64">
        <v>227</v>
      </c>
      <c r="AM4" s="64">
        <v>2654.8485541064401</v>
      </c>
      <c r="AN4" s="68">
        <v>8.5503935676060774</v>
      </c>
      <c r="AO4" s="68">
        <v>8.4843937781414329</v>
      </c>
      <c r="AP4" s="68">
        <v>29.319054305916158</v>
      </c>
      <c r="AQ4" s="68">
        <v>2.5886524027393887</v>
      </c>
      <c r="AR4" s="64">
        <v>5953.7322923874954</v>
      </c>
    </row>
    <row r="5" spans="1:44">
      <c r="A5" s="51" t="s">
        <v>34</v>
      </c>
      <c r="B5" s="35">
        <v>742</v>
      </c>
      <c r="C5" s="35">
        <v>1350.5595110003751</v>
      </c>
      <c r="D5" s="36">
        <v>54.940192857580342</v>
      </c>
      <c r="E5" s="34">
        <v>189</v>
      </c>
      <c r="F5" s="35">
        <v>3339.8081852717432</v>
      </c>
      <c r="G5" s="36">
        <v>5.6590076290450808</v>
      </c>
      <c r="H5" s="34">
        <v>65</v>
      </c>
      <c r="I5" s="35">
        <v>1281.4004592208094</v>
      </c>
      <c r="J5" s="36">
        <v>5.072575051169018</v>
      </c>
      <c r="K5" s="34">
        <v>232</v>
      </c>
      <c r="L5" s="35">
        <v>3339.8081852717432</v>
      </c>
      <c r="M5" s="36">
        <v>6.9465067192511043</v>
      </c>
      <c r="N5" s="34">
        <v>206</v>
      </c>
      <c r="O5" s="35">
        <v>2940.2601665457564</v>
      </c>
      <c r="P5" s="36">
        <v>7.0061827298096082</v>
      </c>
      <c r="Q5" s="34">
        <v>26</v>
      </c>
      <c r="R5" s="35">
        <v>399.54801872598699</v>
      </c>
      <c r="S5" s="36">
        <v>6.5073530042532868</v>
      </c>
      <c r="T5" s="34">
        <v>19</v>
      </c>
      <c r="U5" s="35">
        <v>3459.5948822573746</v>
      </c>
      <c r="V5" s="36">
        <v>0.54919725131523378</v>
      </c>
      <c r="W5" s="34">
        <v>148</v>
      </c>
      <c r="X5" s="35">
        <v>3459.5948822573746</v>
      </c>
      <c r="Y5" s="36">
        <v>4.277957536560768</v>
      </c>
      <c r="Z5" s="34">
        <v>124</v>
      </c>
      <c r="AA5" s="35">
        <v>1497</v>
      </c>
      <c r="AB5" s="36">
        <v>8.2832331329325317</v>
      </c>
      <c r="AC5" s="34">
        <v>259</v>
      </c>
      <c r="AD5" s="35">
        <v>1291.597831442625</v>
      </c>
      <c r="AE5" s="36">
        <v>20.052681546446621</v>
      </c>
      <c r="AF5" s="34">
        <v>448</v>
      </c>
      <c r="AG5" s="35">
        <v>4603.1727813871203</v>
      </c>
      <c r="AH5" s="36">
        <v>9.7324176448792716</v>
      </c>
      <c r="AI5" s="34">
        <v>1194</v>
      </c>
      <c r="AJ5" s="35">
        <v>4775.1383059395557</v>
      </c>
      <c r="AK5" s="36">
        <v>25.004511356557842</v>
      </c>
      <c r="AL5" s="64">
        <v>128</v>
      </c>
      <c r="AM5" s="64">
        <v>1350.5595110003751</v>
      </c>
      <c r="AN5" s="68">
        <v>9.4775534848656111</v>
      </c>
      <c r="AO5" s="68">
        <v>7.5246917059542211</v>
      </c>
      <c r="AP5" s="68">
        <v>20.054647091315491</v>
      </c>
      <c r="AQ5" s="68">
        <v>2.1499119159869204</v>
      </c>
      <c r="AR5" s="64">
        <v>2799.3208117501745</v>
      </c>
    </row>
    <row r="6" spans="1:44">
      <c r="A6" s="51" t="s">
        <v>35</v>
      </c>
      <c r="B6" s="35">
        <v>211</v>
      </c>
      <c r="C6" s="35">
        <v>401.19855254651594</v>
      </c>
      <c r="D6" s="36">
        <v>52.592413073458466</v>
      </c>
      <c r="E6" s="34">
        <v>73</v>
      </c>
      <c r="F6" s="35">
        <v>1748.0478538678567</v>
      </c>
      <c r="G6" s="36">
        <v>4.1760870469578357</v>
      </c>
      <c r="H6" s="34">
        <v>44</v>
      </c>
      <c r="I6" s="35">
        <v>658.23465908402898</v>
      </c>
      <c r="J6" s="36">
        <v>6.6845462165770044</v>
      </c>
      <c r="K6" s="34">
        <v>138</v>
      </c>
      <c r="L6" s="35">
        <v>1748.0478538678567</v>
      </c>
      <c r="M6" s="36">
        <v>7.8945207189065929</v>
      </c>
      <c r="N6" s="34">
        <v>123</v>
      </c>
      <c r="O6" s="35">
        <v>1600.1743494979864</v>
      </c>
      <c r="P6" s="36">
        <v>7.6866623964187459</v>
      </c>
      <c r="Q6" s="34">
        <v>15</v>
      </c>
      <c r="R6" s="35">
        <v>147.87350436987026</v>
      </c>
      <c r="S6" s="36">
        <v>10.143805047374196</v>
      </c>
      <c r="T6" s="34">
        <v>16</v>
      </c>
      <c r="U6" s="35">
        <v>1682.7957409934065</v>
      </c>
      <c r="V6" s="36">
        <v>0.95079869827544872</v>
      </c>
      <c r="W6" s="34">
        <v>80</v>
      </c>
      <c r="X6" s="35">
        <v>1682.7957409934065</v>
      </c>
      <c r="Y6" s="36">
        <v>4.7539934913772433</v>
      </c>
      <c r="Z6" s="34">
        <v>64</v>
      </c>
      <c r="AA6" s="35">
        <v>690</v>
      </c>
      <c r="AB6" s="36">
        <v>9.27536231884058</v>
      </c>
      <c r="AC6" s="34">
        <v>115</v>
      </c>
      <c r="AD6" s="35">
        <v>624.3289922065934</v>
      </c>
      <c r="AE6" s="36">
        <v>18.419775700876944</v>
      </c>
      <c r="AF6" s="34">
        <v>209</v>
      </c>
      <c r="AG6" s="35">
        <v>2398.1222592036584</v>
      </c>
      <c r="AH6" s="36">
        <v>8.7151519985224777</v>
      </c>
      <c r="AI6" s="34">
        <v>406</v>
      </c>
      <c r="AJ6" s="35">
        <v>2175.3382890739376</v>
      </c>
      <c r="AK6" s="36">
        <v>18.663763794312565</v>
      </c>
      <c r="AL6" s="64">
        <v>29</v>
      </c>
      <c r="AM6" s="64">
        <v>401.19855254651594</v>
      </c>
      <c r="AN6" s="68">
        <v>7.2283411333189367</v>
      </c>
      <c r="AO6" s="68">
        <v>7.4660967447075235</v>
      </c>
      <c r="AP6" s="68">
        <v>14.503518078235667</v>
      </c>
      <c r="AQ6" s="68">
        <v>1.0359655770168334</v>
      </c>
      <c r="AR6" s="64">
        <v>4315.8913129409766</v>
      </c>
    </row>
    <row r="7" spans="1:44">
      <c r="A7" s="51" t="s">
        <v>36</v>
      </c>
      <c r="B7" s="35">
        <v>646</v>
      </c>
      <c r="C7" s="35">
        <v>1043.7104416663503</v>
      </c>
      <c r="D7" s="36">
        <v>61.894561385111736</v>
      </c>
      <c r="E7" s="34">
        <v>155</v>
      </c>
      <c r="F7" s="35">
        <v>2352.9498255186577</v>
      </c>
      <c r="G7" s="36">
        <v>6.5874757854572419</v>
      </c>
      <c r="H7" s="34">
        <v>47</v>
      </c>
      <c r="I7" s="35">
        <v>938.2952356981084</v>
      </c>
      <c r="J7" s="36">
        <v>5.0090843704467032</v>
      </c>
      <c r="K7" s="34">
        <v>207</v>
      </c>
      <c r="L7" s="35">
        <v>2352.9498255186577</v>
      </c>
      <c r="M7" s="36">
        <v>8.7974676618687031</v>
      </c>
      <c r="N7" s="34">
        <v>184</v>
      </c>
      <c r="O7" s="35">
        <v>2059.9338266865557</v>
      </c>
      <c r="P7" s="36">
        <v>8.9323257677635031</v>
      </c>
      <c r="Q7" s="34">
        <v>23</v>
      </c>
      <c r="R7" s="35">
        <v>293.01599883210184</v>
      </c>
      <c r="S7" s="36">
        <v>7.8494007466053075</v>
      </c>
      <c r="T7" s="34">
        <v>16</v>
      </c>
      <c r="U7" s="35">
        <v>2654.0139791186075</v>
      </c>
      <c r="V7" s="36">
        <v>0.60286042673044116</v>
      </c>
      <c r="W7" s="34">
        <v>113</v>
      </c>
      <c r="X7" s="35">
        <v>2654.0139791186075</v>
      </c>
      <c r="Y7" s="36">
        <v>4.2577017637837411</v>
      </c>
      <c r="Z7" s="34">
        <v>88</v>
      </c>
      <c r="AA7" s="35">
        <v>1102</v>
      </c>
      <c r="AB7" s="36">
        <v>7.9854809437386569</v>
      </c>
      <c r="AC7" s="34">
        <v>185</v>
      </c>
      <c r="AD7" s="35">
        <v>1013.7661134813924</v>
      </c>
      <c r="AE7" s="36">
        <v>18.248785152690512</v>
      </c>
      <c r="AF7" s="34">
        <v>319</v>
      </c>
      <c r="AG7" s="35">
        <v>3272.1808712746265</v>
      </c>
      <c r="AH7" s="36">
        <v>9.7488498511923201</v>
      </c>
      <c r="AI7" s="34">
        <v>1003</v>
      </c>
      <c r="AJ7" s="35">
        <v>3478.4421410157252</v>
      </c>
      <c r="AK7" s="36">
        <v>28.834747261517428</v>
      </c>
      <c r="AL7" s="64">
        <v>102</v>
      </c>
      <c r="AM7" s="64">
        <v>1043.7104416663503</v>
      </c>
      <c r="AN7" s="68">
        <v>9.772825481859746</v>
      </c>
      <c r="AO7" s="68">
        <v>7.3912890031195877</v>
      </c>
      <c r="AP7" s="68">
        <v>23.2396955176456</v>
      </c>
      <c r="AQ7" s="68">
        <v>2.3633588662012475</v>
      </c>
      <c r="AR7" s="64">
        <v>11188.934440767398</v>
      </c>
    </row>
    <row r="8" spans="1:44">
      <c r="A8" s="51" t="s">
        <v>37</v>
      </c>
      <c r="B8" s="35">
        <v>2035</v>
      </c>
      <c r="C8" s="35">
        <v>2978.7016756949506</v>
      </c>
      <c r="D8" s="36">
        <v>68.318355497121786</v>
      </c>
      <c r="E8" s="34">
        <v>561</v>
      </c>
      <c r="F8" s="35">
        <v>6036.9394288981139</v>
      </c>
      <c r="G8" s="36">
        <v>9.2927882846489958</v>
      </c>
      <c r="H8" s="34">
        <v>126</v>
      </c>
      <c r="I8" s="35">
        <v>2262.4909321592831</v>
      </c>
      <c r="J8" s="36">
        <v>5.5690830937274844</v>
      </c>
      <c r="K8" s="34">
        <v>603</v>
      </c>
      <c r="L8" s="35">
        <v>6036.9394288981139</v>
      </c>
      <c r="M8" s="36">
        <v>9.9885050546227188</v>
      </c>
      <c r="N8" s="34">
        <v>533</v>
      </c>
      <c r="O8" s="35">
        <v>5220.9958786342077</v>
      </c>
      <c r="P8" s="36">
        <v>10.208780324481518</v>
      </c>
      <c r="Q8" s="34">
        <v>70</v>
      </c>
      <c r="R8" s="35">
        <v>815.94355026390599</v>
      </c>
      <c r="S8" s="36">
        <v>8.5790248574621906</v>
      </c>
      <c r="T8" s="34">
        <v>70</v>
      </c>
      <c r="U8" s="35">
        <v>6237.1210595196253</v>
      </c>
      <c r="V8" s="36">
        <v>1.1223126716958627</v>
      </c>
      <c r="W8" s="34">
        <v>353</v>
      </c>
      <c r="X8" s="35">
        <v>6237.1210595196253</v>
      </c>
      <c r="Y8" s="36">
        <v>5.659662472980564</v>
      </c>
      <c r="Z8" s="34">
        <v>282</v>
      </c>
      <c r="AA8" s="35">
        <v>2962</v>
      </c>
      <c r="AB8" s="36">
        <v>9.5205941931127622</v>
      </c>
      <c r="AC8" s="34">
        <v>556</v>
      </c>
      <c r="AD8" s="35">
        <v>2226.5677690803755</v>
      </c>
      <c r="AE8" s="36">
        <v>24.971168976798808</v>
      </c>
      <c r="AF8" s="34">
        <v>801</v>
      </c>
      <c r="AG8" s="35">
        <v>8210.2327650724474</v>
      </c>
      <c r="AH8" s="36">
        <v>9.7561180409838464</v>
      </c>
      <c r="AI8" s="34">
        <v>3269</v>
      </c>
      <c r="AJ8" s="35">
        <v>9173.4274817078694</v>
      </c>
      <c r="AK8" s="36">
        <v>35.635535425755513</v>
      </c>
      <c r="AL8" s="64">
        <v>302</v>
      </c>
      <c r="AM8" s="64">
        <v>2978.7016756949506</v>
      </c>
      <c r="AN8" s="68">
        <v>10.138645385813652</v>
      </c>
      <c r="AO8" s="68">
        <v>7.1588586405647314</v>
      </c>
      <c r="AP8" s="68">
        <v>29.216365662928972</v>
      </c>
      <c r="AQ8" s="68">
        <v>2.6990952677285254</v>
      </c>
      <c r="AR8" s="64">
        <v>9146.7637358105312</v>
      </c>
    </row>
    <row r="9" spans="1:44">
      <c r="A9" s="51" t="s">
        <v>38</v>
      </c>
      <c r="B9" s="35">
        <v>1260</v>
      </c>
      <c r="C9" s="35">
        <v>2091.0264042887115</v>
      </c>
      <c r="D9" s="36">
        <v>60.257488734514787</v>
      </c>
      <c r="E9" s="34">
        <v>443</v>
      </c>
      <c r="F9" s="35">
        <v>5279.0986870426859</v>
      </c>
      <c r="G9" s="36">
        <v>8.3915839854883547</v>
      </c>
      <c r="H9" s="34">
        <v>131</v>
      </c>
      <c r="I9" s="35">
        <v>2051.0735549457636</v>
      </c>
      <c r="J9" s="36">
        <v>6.3868991769758372</v>
      </c>
      <c r="K9" s="34">
        <v>592</v>
      </c>
      <c r="L9" s="35">
        <v>5279.0986870426859</v>
      </c>
      <c r="M9" s="36">
        <v>11.214035483993467</v>
      </c>
      <c r="N9" s="34">
        <v>498</v>
      </c>
      <c r="O9" s="35">
        <v>4676.382241825695</v>
      </c>
      <c r="P9" s="36">
        <v>10.649257786197927</v>
      </c>
      <c r="Q9" s="34">
        <v>94</v>
      </c>
      <c r="R9" s="35">
        <v>602.71644521699045</v>
      </c>
      <c r="S9" s="36">
        <v>15.596056942856112</v>
      </c>
      <c r="T9" s="34" t="s">
        <v>39</v>
      </c>
      <c r="U9" s="35" t="s">
        <v>40</v>
      </c>
      <c r="V9" s="36" t="s">
        <v>40</v>
      </c>
      <c r="W9" s="34" t="s">
        <v>39</v>
      </c>
      <c r="X9" s="35" t="s">
        <v>40</v>
      </c>
      <c r="Y9" s="36" t="s">
        <v>40</v>
      </c>
      <c r="Z9" s="34">
        <v>233</v>
      </c>
      <c r="AA9" s="35">
        <v>2215</v>
      </c>
      <c r="AB9" s="36">
        <v>10.519187358916479</v>
      </c>
      <c r="AC9" s="34">
        <v>440</v>
      </c>
      <c r="AD9" s="35">
        <v>1688.9926873412705</v>
      </c>
      <c r="AE9" s="36">
        <v>26.051030492774153</v>
      </c>
      <c r="AF9" s="34">
        <v>833</v>
      </c>
      <c r="AG9" s="35">
        <v>7055.7373315218192</v>
      </c>
      <c r="AH9" s="36">
        <v>11.805995048576081</v>
      </c>
      <c r="AI9" s="34">
        <v>2234</v>
      </c>
      <c r="AJ9" s="35">
        <v>7465.9697217346729</v>
      </c>
      <c r="AK9" s="36">
        <v>29.922435842412494</v>
      </c>
      <c r="AL9" s="64">
        <v>185</v>
      </c>
      <c r="AM9" s="64">
        <v>2091.0264042887115</v>
      </c>
      <c r="AN9" s="68">
        <v>8.847329695147014</v>
      </c>
      <c r="AO9" s="68">
        <v>9.1070462084717274</v>
      </c>
      <c r="AP9" s="68">
        <v>24.423939051291526</v>
      </c>
      <c r="AQ9" s="68">
        <v>2.0225732875957618</v>
      </c>
      <c r="AR9" s="64">
        <v>12376.895713347905</v>
      </c>
    </row>
    <row r="10" spans="1:44">
      <c r="A10" s="51" t="s">
        <v>41</v>
      </c>
      <c r="B10" s="35">
        <v>2502</v>
      </c>
      <c r="C10" s="35">
        <v>3656.1344001846523</v>
      </c>
      <c r="D10" s="36">
        <v>68.432932877785817</v>
      </c>
      <c r="E10" s="34">
        <v>486</v>
      </c>
      <c r="F10" s="35">
        <v>6512.5098183852406</v>
      </c>
      <c r="G10" s="36">
        <v>7.4625607262501195</v>
      </c>
      <c r="H10" s="34">
        <v>114</v>
      </c>
      <c r="I10" s="35">
        <v>2384.6673104679608</v>
      </c>
      <c r="J10" s="36">
        <v>4.7805410632994736</v>
      </c>
      <c r="K10" s="34">
        <v>754</v>
      </c>
      <c r="L10" s="35">
        <v>6512.5098183852406</v>
      </c>
      <c r="M10" s="36">
        <v>11.577717669943603</v>
      </c>
      <c r="N10" s="34">
        <v>676</v>
      </c>
      <c r="O10" s="35">
        <v>5766.0803138667934</v>
      </c>
      <c r="P10" s="36">
        <v>11.723735418223256</v>
      </c>
      <c r="Q10" s="34">
        <v>78</v>
      </c>
      <c r="R10" s="35">
        <v>746.42950451844763</v>
      </c>
      <c r="S10" s="36">
        <v>10.449747702607363</v>
      </c>
      <c r="T10" s="34" t="s">
        <v>39</v>
      </c>
      <c r="U10" s="35" t="s">
        <v>40</v>
      </c>
      <c r="V10" s="36" t="s">
        <v>40</v>
      </c>
      <c r="W10" s="34">
        <v>396</v>
      </c>
      <c r="X10" s="35">
        <v>6723.486016570092</v>
      </c>
      <c r="Y10" s="36">
        <v>5.8898017936536853</v>
      </c>
      <c r="Z10" s="34">
        <v>282</v>
      </c>
      <c r="AA10" s="35">
        <v>3264</v>
      </c>
      <c r="AB10" s="36">
        <v>8.6397058823529402</v>
      </c>
      <c r="AC10" s="34">
        <v>521</v>
      </c>
      <c r="AD10" s="35">
        <v>2331.9631466299074</v>
      </c>
      <c r="AE10" s="36">
        <v>22.341690980534391</v>
      </c>
      <c r="AF10" s="34">
        <v>994</v>
      </c>
      <c r="AG10" s="35">
        <v>8720.7613131632534</v>
      </c>
      <c r="AH10" s="36">
        <v>11.398087441054496</v>
      </c>
      <c r="AI10" s="34">
        <v>3717</v>
      </c>
      <c r="AJ10" s="35">
        <v>10275.402925235039</v>
      </c>
      <c r="AK10" s="36">
        <v>36.173763958895826</v>
      </c>
      <c r="AL10" s="64">
        <v>323</v>
      </c>
      <c r="AM10" s="64">
        <v>3656.1344001846523</v>
      </c>
      <c r="AN10" s="68">
        <v>8.8344673539267848</v>
      </c>
      <c r="AO10" s="68">
        <v>8.0310929575662282</v>
      </c>
      <c r="AP10" s="68">
        <v>30.031763101884977</v>
      </c>
      <c r="AQ10" s="68">
        <v>2.609701232690032</v>
      </c>
      <c r="AR10" s="64">
        <v>10812.196726651204</v>
      </c>
    </row>
    <row r="11" spans="1:44">
      <c r="A11" s="51" t="s">
        <v>42</v>
      </c>
      <c r="B11" s="35">
        <v>1330</v>
      </c>
      <c r="C11" s="35">
        <v>2325.7482479370697</v>
      </c>
      <c r="D11" s="36">
        <v>57.185897105574746</v>
      </c>
      <c r="E11" s="34">
        <v>341</v>
      </c>
      <c r="F11" s="35">
        <v>6037.1306525722102</v>
      </c>
      <c r="G11" s="36">
        <v>5.6483786690074664</v>
      </c>
      <c r="H11" s="34">
        <v>103</v>
      </c>
      <c r="I11" s="35">
        <v>2286.879847985344</v>
      </c>
      <c r="J11" s="36">
        <v>4.5039532833672551</v>
      </c>
      <c r="K11" s="34">
        <v>489</v>
      </c>
      <c r="L11" s="35">
        <v>6037.1306525722102</v>
      </c>
      <c r="M11" s="36">
        <v>8.0998743963186257</v>
      </c>
      <c r="N11" s="34">
        <v>432</v>
      </c>
      <c r="O11" s="35">
        <v>5235.9828305006058</v>
      </c>
      <c r="P11" s="36">
        <v>8.2506000112054814</v>
      </c>
      <c r="Q11" s="34">
        <v>57</v>
      </c>
      <c r="R11" s="35">
        <v>801.14782207160442</v>
      </c>
      <c r="S11" s="36">
        <v>7.1147918560908838</v>
      </c>
      <c r="T11" s="34">
        <v>47</v>
      </c>
      <c r="U11" s="35">
        <v>6188.2368356329971</v>
      </c>
      <c r="V11" s="36">
        <v>0.75950551422604606</v>
      </c>
      <c r="W11" s="34">
        <v>248</v>
      </c>
      <c r="X11" s="35">
        <v>6188.2368356329971</v>
      </c>
      <c r="Y11" s="36">
        <v>4.0076035644267964</v>
      </c>
      <c r="Z11" s="34">
        <v>235</v>
      </c>
      <c r="AA11" s="35">
        <v>2723</v>
      </c>
      <c r="AB11" s="36">
        <v>8.6301872934263688</v>
      </c>
      <c r="AC11" s="34">
        <v>488</v>
      </c>
      <c r="AD11" s="35">
        <v>2544.9832739670032</v>
      </c>
      <c r="AE11" s="36">
        <v>19.174978672426715</v>
      </c>
      <c r="AF11" s="34">
        <v>792</v>
      </c>
      <c r="AG11" s="35">
        <v>8486.4484787141337</v>
      </c>
      <c r="AH11" s="36">
        <v>9.3325258732968095</v>
      </c>
      <c r="AI11" s="34">
        <v>2189</v>
      </c>
      <c r="AJ11" s="35">
        <v>8546.6465582184337</v>
      </c>
      <c r="AK11" s="36">
        <v>25.612384753351748</v>
      </c>
      <c r="AL11" s="64">
        <v>213</v>
      </c>
      <c r="AM11" s="64">
        <v>2325.7482479370697</v>
      </c>
      <c r="AN11" s="68">
        <v>9.1583429199153539</v>
      </c>
      <c r="AO11" s="68">
        <v>7.325060947585083</v>
      </c>
      <c r="AP11" s="68">
        <v>20.245654563464328</v>
      </c>
      <c r="AQ11" s="68">
        <v>1.9699974518126551</v>
      </c>
      <c r="AR11" s="64">
        <v>27078.486055479734</v>
      </c>
    </row>
    <row r="12" spans="1:44">
      <c r="A12" s="51" t="s">
        <v>43</v>
      </c>
      <c r="B12" s="35">
        <v>2436</v>
      </c>
      <c r="C12" s="35">
        <v>4469.4683363038585</v>
      </c>
      <c r="D12" s="36">
        <v>54.503126920337749</v>
      </c>
      <c r="E12" s="34">
        <v>777</v>
      </c>
      <c r="F12" s="35">
        <v>16889.147847770051</v>
      </c>
      <c r="G12" s="36">
        <v>4.6005873535093178</v>
      </c>
      <c r="H12" s="34">
        <v>352</v>
      </c>
      <c r="I12" s="35">
        <v>6956.5396038130948</v>
      </c>
      <c r="J12" s="36">
        <v>5.0599870057098197</v>
      </c>
      <c r="K12" s="34">
        <v>1279</v>
      </c>
      <c r="L12" s="35">
        <v>16889.147847770051</v>
      </c>
      <c r="M12" s="36">
        <v>7.5729101996633421</v>
      </c>
      <c r="N12" s="34">
        <v>1097</v>
      </c>
      <c r="O12" s="35">
        <v>14841.825179258194</v>
      </c>
      <c r="P12" s="36">
        <v>7.3912742317776639</v>
      </c>
      <c r="Q12" s="34">
        <v>182</v>
      </c>
      <c r="R12" s="35">
        <v>2047.3226685118557</v>
      </c>
      <c r="S12" s="36">
        <v>8.8896588114413326</v>
      </c>
      <c r="T12" s="34">
        <v>140</v>
      </c>
      <c r="U12" s="35">
        <v>16502.509663868132</v>
      </c>
      <c r="V12" s="36">
        <v>0.84835581285267658</v>
      </c>
      <c r="W12" s="34">
        <v>643</v>
      </c>
      <c r="X12" s="35">
        <v>16502.509663868132</v>
      </c>
      <c r="Y12" s="36">
        <v>3.8963770547447938</v>
      </c>
      <c r="Z12" s="34">
        <v>639</v>
      </c>
      <c r="AA12" s="35">
        <v>6337</v>
      </c>
      <c r="AB12" s="36">
        <v>10.083635789805902</v>
      </c>
      <c r="AC12" s="34">
        <v>1226</v>
      </c>
      <c r="AD12" s="35">
        <v>5933.0659571318683</v>
      </c>
      <c r="AE12" s="36">
        <v>20.663852531864766</v>
      </c>
      <c r="AF12" s="34">
        <v>1812</v>
      </c>
      <c r="AG12" s="35">
        <v>22609.017719175878</v>
      </c>
      <c r="AH12" s="36">
        <v>8.0145012158717055</v>
      </c>
      <c r="AI12" s="34">
        <v>4438</v>
      </c>
      <c r="AJ12" s="35">
        <v>21733.195344827338</v>
      </c>
      <c r="AK12" s="36">
        <v>20.420375051091035</v>
      </c>
      <c r="AL12" s="64">
        <v>514</v>
      </c>
      <c r="AM12" s="64">
        <v>4469.4683363038585</v>
      </c>
      <c r="AN12" s="68">
        <v>11.500249276294582</v>
      </c>
      <c r="AO12" s="68">
        <v>6.6916591876203313</v>
      </c>
      <c r="AP12" s="68">
        <v>16.389394853564589</v>
      </c>
      <c r="AQ12" s="68">
        <v>1.8981858843470478</v>
      </c>
      <c r="AR12" s="64">
        <v>2919.1165079516622</v>
      </c>
    </row>
    <row r="13" spans="1:44">
      <c r="A13" s="51" t="s">
        <v>44</v>
      </c>
      <c r="B13" s="35">
        <v>411</v>
      </c>
      <c r="C13" s="35">
        <v>628.8670061300877</v>
      </c>
      <c r="D13" s="36">
        <v>65.355630998866616</v>
      </c>
      <c r="E13" s="34">
        <v>110</v>
      </c>
      <c r="F13" s="35">
        <v>1746.4166503922818</v>
      </c>
      <c r="G13" s="36">
        <v>6.2986115011725117</v>
      </c>
      <c r="H13" s="34">
        <v>43</v>
      </c>
      <c r="I13" s="35">
        <v>656.43787771188715</v>
      </c>
      <c r="J13" s="36">
        <v>6.5505056091344018</v>
      </c>
      <c r="K13" s="34">
        <v>160</v>
      </c>
      <c r="L13" s="35">
        <v>1746.4166503922818</v>
      </c>
      <c r="M13" s="36">
        <v>9.1616167289781991</v>
      </c>
      <c r="N13" s="34">
        <v>138</v>
      </c>
      <c r="O13" s="35">
        <v>1556.3506426032166</v>
      </c>
      <c r="P13" s="36">
        <v>8.8668964578043603</v>
      </c>
      <c r="Q13" s="34">
        <v>22</v>
      </c>
      <c r="R13" s="35">
        <v>190.06600778906531</v>
      </c>
      <c r="S13" s="36">
        <v>11.574926130092413</v>
      </c>
      <c r="T13" s="34">
        <v>12</v>
      </c>
      <c r="U13" s="35">
        <v>1770.2266620678924</v>
      </c>
      <c r="V13" s="36">
        <v>0.6778792940550441</v>
      </c>
      <c r="W13" s="34">
        <v>77</v>
      </c>
      <c r="X13" s="35">
        <v>1770.2266620678924</v>
      </c>
      <c r="Y13" s="36">
        <v>4.3497254701865327</v>
      </c>
      <c r="Z13" s="34">
        <v>85</v>
      </c>
      <c r="AA13" s="35">
        <v>739</v>
      </c>
      <c r="AB13" s="36">
        <v>11.502029769959405</v>
      </c>
      <c r="AC13" s="34">
        <v>170</v>
      </c>
      <c r="AD13" s="35">
        <v>586.07867843210749</v>
      </c>
      <c r="AE13" s="36">
        <v>29.006344413481873</v>
      </c>
      <c r="AF13" s="34">
        <v>194</v>
      </c>
      <c r="AG13" s="35">
        <v>2290.2495018215745</v>
      </c>
      <c r="AH13" s="36">
        <v>8.4706928151583494</v>
      </c>
      <c r="AI13" s="34">
        <v>670</v>
      </c>
      <c r="AJ13" s="35">
        <v>2424.8434334709996</v>
      </c>
      <c r="AK13" s="36">
        <v>27.630649911319853</v>
      </c>
      <c r="AL13" s="64">
        <v>54</v>
      </c>
      <c r="AM13" s="64">
        <v>628.8670061300877</v>
      </c>
      <c r="AN13" s="68">
        <v>8.5868712261284603</v>
      </c>
      <c r="AO13" s="68">
        <v>6.6458464220782121</v>
      </c>
      <c r="AP13" s="68">
        <v>22.952150014393826</v>
      </c>
      <c r="AQ13" s="68">
        <v>1.8498747772795026</v>
      </c>
      <c r="AR13" s="64">
        <v>18555.396526005316</v>
      </c>
    </row>
    <row r="14" spans="1:44">
      <c r="A14" s="51" t="s">
        <v>45</v>
      </c>
      <c r="B14" s="35">
        <v>2873</v>
      </c>
      <c r="C14" s="35">
        <v>4284.680994609429</v>
      </c>
      <c r="D14" s="36">
        <v>67.052833189087607</v>
      </c>
      <c r="E14" s="34">
        <v>898</v>
      </c>
      <c r="F14" s="35">
        <v>10288.086308833144</v>
      </c>
      <c r="G14" s="36">
        <v>8.7285426370207961</v>
      </c>
      <c r="H14" s="34">
        <v>286</v>
      </c>
      <c r="I14" s="35">
        <v>4061.1396881796882</v>
      </c>
      <c r="J14" s="36">
        <v>7.0423581053473407</v>
      </c>
      <c r="K14" s="34">
        <v>1217</v>
      </c>
      <c r="L14" s="35">
        <v>10288.086308833144</v>
      </c>
      <c r="M14" s="36">
        <v>11.829216469102793</v>
      </c>
      <c r="N14" s="34">
        <v>1054</v>
      </c>
      <c r="O14" s="35">
        <v>9045.6436191054563</v>
      </c>
      <c r="P14" s="36">
        <v>11.652017748895489</v>
      </c>
      <c r="Q14" s="34">
        <v>163</v>
      </c>
      <c r="R14" s="35">
        <v>1242.4426897276885</v>
      </c>
      <c r="S14" s="36">
        <v>13.119317401732664</v>
      </c>
      <c r="T14" s="34">
        <v>115</v>
      </c>
      <c r="U14" s="35">
        <v>10733.791709628582</v>
      </c>
      <c r="V14" s="36">
        <v>1.0713828170975315</v>
      </c>
      <c r="W14" s="34">
        <v>597</v>
      </c>
      <c r="X14" s="35">
        <v>10733.791709628582</v>
      </c>
      <c r="Y14" s="36">
        <v>5.561874276584577</v>
      </c>
      <c r="Z14" s="34">
        <v>568</v>
      </c>
      <c r="AA14" s="35">
        <v>4817</v>
      </c>
      <c r="AB14" s="36">
        <v>11.791571517542039</v>
      </c>
      <c r="AC14" s="34">
        <v>1152</v>
      </c>
      <c r="AD14" s="35">
        <v>3894.5592656714175</v>
      </c>
      <c r="AE14" s="36">
        <v>29.579727034951063</v>
      </c>
      <c r="AF14" s="34">
        <v>1564</v>
      </c>
      <c r="AG14" s="35">
        <v>14270.715531395888</v>
      </c>
      <c r="AH14" s="36">
        <v>10.959506526208623</v>
      </c>
      <c r="AI14" s="34">
        <v>4979</v>
      </c>
      <c r="AJ14" s="35">
        <v>14848.142788125064</v>
      </c>
      <c r="AK14" s="36">
        <v>33.532813302293938</v>
      </c>
      <c r="AL14" s="64">
        <v>371</v>
      </c>
      <c r="AM14" s="64">
        <v>4284.680994609429</v>
      </c>
      <c r="AN14" s="68">
        <v>8.658754303220153</v>
      </c>
      <c r="AO14" s="68">
        <v>8.4288147537459537</v>
      </c>
      <c r="AP14" s="68">
        <v>26.833164104156715</v>
      </c>
      <c r="AQ14" s="68">
        <v>1.9994183335292508</v>
      </c>
      <c r="AR14" s="64">
        <v>6715.6949166105023</v>
      </c>
    </row>
    <row r="15" spans="1:44">
      <c r="A15" s="51" t="s">
        <v>46</v>
      </c>
      <c r="B15" s="35">
        <v>684</v>
      </c>
      <c r="C15" s="35">
        <v>1153.4383512545373</v>
      </c>
      <c r="D15" s="36">
        <v>59.300958673348028</v>
      </c>
      <c r="E15" s="34">
        <v>262</v>
      </c>
      <c r="F15" s="35">
        <v>4355.3998874711806</v>
      </c>
      <c r="G15" s="36">
        <v>6.0155211179040933</v>
      </c>
      <c r="H15" s="34">
        <v>88</v>
      </c>
      <c r="I15" s="35">
        <v>1343.1301873132372</v>
      </c>
      <c r="J15" s="36">
        <v>6.5518592934042319</v>
      </c>
      <c r="K15" s="34">
        <v>319</v>
      </c>
      <c r="L15" s="35">
        <v>4355.3998874711806</v>
      </c>
      <c r="M15" s="36">
        <v>7.3242413611122368</v>
      </c>
      <c r="N15" s="34">
        <v>276</v>
      </c>
      <c r="O15" s="35">
        <v>3967.1129909800143</v>
      </c>
      <c r="P15" s="36">
        <v>6.9572003778954246</v>
      </c>
      <c r="Q15" s="34">
        <v>43</v>
      </c>
      <c r="R15" s="35">
        <v>388.28689649116649</v>
      </c>
      <c r="S15" s="36">
        <v>11.074285634817514</v>
      </c>
      <c r="T15" s="34">
        <v>19</v>
      </c>
      <c r="U15" s="35">
        <v>4264.0725758298904</v>
      </c>
      <c r="V15" s="36">
        <v>0.44558341027537851</v>
      </c>
      <c r="W15" s="34">
        <v>154</v>
      </c>
      <c r="X15" s="35">
        <v>4264.0725758298904</v>
      </c>
      <c r="Y15" s="36">
        <v>3.6115707990741202</v>
      </c>
      <c r="Z15" s="34">
        <v>141</v>
      </c>
      <c r="AA15" s="35">
        <v>1360</v>
      </c>
      <c r="AB15" s="36">
        <v>10.367647058823531</v>
      </c>
      <c r="AC15" s="34">
        <v>268</v>
      </c>
      <c r="AD15" s="35">
        <v>1213.0517361701097</v>
      </c>
      <c r="AE15" s="36">
        <v>22.093039563682517</v>
      </c>
      <c r="AF15" s="34">
        <v>415</v>
      </c>
      <c r="AG15" s="35">
        <v>5562.256565355965</v>
      </c>
      <c r="AH15" s="36">
        <v>7.4610006770416115</v>
      </c>
      <c r="AI15" s="34">
        <v>1294</v>
      </c>
      <c r="AJ15" s="35">
        <v>5577.0565420745897</v>
      </c>
      <c r="AK15" s="36">
        <v>23.20220335292942</v>
      </c>
      <c r="AL15" s="64">
        <v>84</v>
      </c>
      <c r="AM15" s="64">
        <v>1153.4383512545373</v>
      </c>
      <c r="AN15" s="68">
        <v>7.2825738721655471</v>
      </c>
      <c r="AO15" s="68">
        <v>6.1795540916182032</v>
      </c>
      <c r="AP15" s="68">
        <v>19.268296372419169</v>
      </c>
      <c r="AQ15" s="68">
        <v>1.2508013101106725</v>
      </c>
      <c r="AR15" s="64">
        <v>1716.5491284334671</v>
      </c>
    </row>
    <row r="16" spans="1:44">
      <c r="A16" s="51" t="s">
        <v>47</v>
      </c>
      <c r="B16" s="38">
        <v>219.47327747399999</v>
      </c>
      <c r="C16" s="38">
        <v>363.07343790976688</v>
      </c>
      <c r="D16" s="39">
        <v>60.448728702798896</v>
      </c>
      <c r="E16" s="37">
        <v>68.477954720999989</v>
      </c>
      <c r="F16" s="38">
        <v>938.00157266359145</v>
      </c>
      <c r="G16" s="39">
        <v>7.300409372080999</v>
      </c>
      <c r="H16" s="37">
        <v>38.106978986999998</v>
      </c>
      <c r="I16" s="38">
        <v>373.36950821934897</v>
      </c>
      <c r="J16" s="39">
        <v>10.206237560409653</v>
      </c>
      <c r="K16" s="37">
        <v>133.80420441299998</v>
      </c>
      <c r="L16" s="38">
        <v>938.00157266359145</v>
      </c>
      <c r="M16" s="39">
        <v>14.264816639170821</v>
      </c>
      <c r="N16" s="37">
        <v>111.16923193199999</v>
      </c>
      <c r="O16" s="38">
        <v>844.92776222667464</v>
      </c>
      <c r="P16" s="39">
        <v>13.157246915290239</v>
      </c>
      <c r="Q16" s="37">
        <v>22.634972480999998</v>
      </c>
      <c r="R16" s="38">
        <v>93.073810436916773</v>
      </c>
      <c r="S16" s="39">
        <v>24.319378754071156</v>
      </c>
      <c r="T16" s="37">
        <v>14.325931949999998</v>
      </c>
      <c r="U16" s="38">
        <v>1020.2505583666201</v>
      </c>
      <c r="V16" s="39">
        <v>1.4041582072677554</v>
      </c>
      <c r="W16" s="37">
        <v>78.219588446999992</v>
      </c>
      <c r="X16" s="38">
        <v>1020.2505583666201</v>
      </c>
      <c r="Y16" s="39">
        <v>7.6667038116819448</v>
      </c>
      <c r="Z16" s="37">
        <v>66.472324247999993</v>
      </c>
      <c r="AA16" s="38">
        <v>443.53085317199992</v>
      </c>
      <c r="AB16" s="39">
        <v>14.987080103359174</v>
      </c>
      <c r="AC16" s="37">
        <v>141.25368902699998</v>
      </c>
      <c r="AD16" s="38">
        <v>420.37854441832701</v>
      </c>
      <c r="AE16" s="39">
        <v>33.601545774047793</v>
      </c>
      <c r="AF16" s="37">
        <v>218.04068427899998</v>
      </c>
      <c r="AG16" s="38">
        <v>1353.4756905237002</v>
      </c>
      <c r="AH16" s="39">
        <v>16.109686033196024</v>
      </c>
      <c r="AI16" s="37">
        <v>395.39572181999995</v>
      </c>
      <c r="AJ16" s="38">
        <v>1315.7283290126081</v>
      </c>
      <c r="AK16" s="39">
        <v>30.051471348703551</v>
      </c>
      <c r="AL16" s="64">
        <v>22.921491119999999</v>
      </c>
      <c r="AM16" s="64">
        <v>363.07343790976688</v>
      </c>
      <c r="AN16" s="68">
        <v>6.3131831543393107</v>
      </c>
      <c r="AO16" s="68">
        <v>12.702268794251475</v>
      </c>
      <c r="AP16" s="68">
        <v>23.034337629523044</v>
      </c>
      <c r="AQ16" s="68">
        <v>1.3353239205520606</v>
      </c>
      <c r="AR16" s="64">
        <v>11414.655826740876</v>
      </c>
    </row>
    <row r="17" spans="1:44">
      <c r="A17" s="51" t="s">
        <v>48</v>
      </c>
      <c r="B17" s="35">
        <v>1343</v>
      </c>
      <c r="C17" s="35">
        <v>2062.0121858021671</v>
      </c>
      <c r="D17" s="36">
        <v>65.13055593207099</v>
      </c>
      <c r="E17" s="34">
        <v>417</v>
      </c>
      <c r="F17" s="35">
        <v>6721.4109953734305</v>
      </c>
      <c r="G17" s="36">
        <v>6.204054480332104</v>
      </c>
      <c r="H17" s="34">
        <v>216</v>
      </c>
      <c r="I17" s="35">
        <v>2645.5218457122205</v>
      </c>
      <c r="J17" s="36">
        <v>8.1647407429307783</v>
      </c>
      <c r="K17" s="34">
        <v>705</v>
      </c>
      <c r="L17" s="35">
        <v>6721.4109953734305</v>
      </c>
      <c r="M17" s="36">
        <v>10.488869085453558</v>
      </c>
      <c r="N17" s="34">
        <v>586</v>
      </c>
      <c r="O17" s="35">
        <v>5764.8615253582757</v>
      </c>
      <c r="P17" s="36">
        <v>10.165031673741394</v>
      </c>
      <c r="Q17" s="34">
        <v>119</v>
      </c>
      <c r="R17" s="35">
        <v>956.54947001515495</v>
      </c>
      <c r="S17" s="36">
        <v>12.44054842224884</v>
      </c>
      <c r="T17" s="34">
        <v>61</v>
      </c>
      <c r="U17" s="35">
        <v>6876.0876229902897</v>
      </c>
      <c r="V17" s="36">
        <v>0.88713238318903465</v>
      </c>
      <c r="W17" s="34">
        <v>372</v>
      </c>
      <c r="X17" s="35">
        <v>6876.0876229902897</v>
      </c>
      <c r="Y17" s="36">
        <v>5.4100532220708342</v>
      </c>
      <c r="Z17" s="34">
        <v>351</v>
      </c>
      <c r="AA17" s="35">
        <v>2729</v>
      </c>
      <c r="AB17" s="36">
        <v>12.861854159032612</v>
      </c>
      <c r="AC17" s="34">
        <v>680</v>
      </c>
      <c r="AD17" s="35">
        <v>2619.6238726097108</v>
      </c>
      <c r="AE17" s="36">
        <v>25.957924994880017</v>
      </c>
      <c r="AF17" s="34">
        <v>896</v>
      </c>
      <c r="AG17" s="35">
        <v>9352.6436409387097</v>
      </c>
      <c r="AH17" s="36">
        <v>9.5801789782516487</v>
      </c>
      <c r="AI17" s="34">
        <v>2486</v>
      </c>
      <c r="AJ17" s="35">
        <v>9012.5466103042963</v>
      </c>
      <c r="AK17" s="36">
        <v>27.583768578324875</v>
      </c>
      <c r="AL17" s="64">
        <v>203</v>
      </c>
      <c r="AM17" s="64">
        <v>2062.0121858021671</v>
      </c>
      <c r="AN17" s="68">
        <v>9.8447526837009764</v>
      </c>
      <c r="AO17" s="68">
        <v>7.8495577405054959</v>
      </c>
      <c r="AP17" s="68">
        <v>21.77901846305431</v>
      </c>
      <c r="AQ17" s="68">
        <v>1.778415425583276</v>
      </c>
      <c r="AR17" s="64">
        <v>3272.2875654449035</v>
      </c>
    </row>
    <row r="18" spans="1:44">
      <c r="A18" s="51" t="s">
        <v>49</v>
      </c>
      <c r="B18" s="35">
        <v>419</v>
      </c>
      <c r="C18" s="35">
        <v>752.62282150272131</v>
      </c>
      <c r="D18" s="36">
        <v>55.671976457398053</v>
      </c>
      <c r="E18" s="34">
        <v>145</v>
      </c>
      <c r="F18" s="35">
        <v>1792.7846070917035</v>
      </c>
      <c r="G18" s="36">
        <v>8.0879766273329583</v>
      </c>
      <c r="H18" s="34">
        <v>27</v>
      </c>
      <c r="I18" s="35">
        <v>676.39795140359331</v>
      </c>
      <c r="J18" s="36">
        <v>3.9917329648873565</v>
      </c>
      <c r="K18" s="34">
        <v>137</v>
      </c>
      <c r="L18" s="35">
        <v>1792.7846070917035</v>
      </c>
      <c r="M18" s="36">
        <v>7.6417434341007953</v>
      </c>
      <c r="N18" s="34">
        <v>123</v>
      </c>
      <c r="O18" s="35">
        <v>1574.4119384851888</v>
      </c>
      <c r="P18" s="36">
        <v>7.8124407592045904</v>
      </c>
      <c r="Q18" s="34">
        <v>14</v>
      </c>
      <c r="R18" s="35">
        <v>218.37266860651459</v>
      </c>
      <c r="S18" s="36">
        <v>6.4110587141409079</v>
      </c>
      <c r="T18" s="34">
        <v>13</v>
      </c>
      <c r="U18" s="35">
        <v>1959.6917254132122</v>
      </c>
      <c r="V18" s="36">
        <v>0.66336964285843869</v>
      </c>
      <c r="W18" s="34">
        <v>77</v>
      </c>
      <c r="X18" s="35">
        <v>1959.6917254132122</v>
      </c>
      <c r="Y18" s="36">
        <v>3.9291894230845981</v>
      </c>
      <c r="Z18" s="34">
        <v>65</v>
      </c>
      <c r="AA18" s="35">
        <v>802</v>
      </c>
      <c r="AB18" s="36">
        <v>8.1047381546134662</v>
      </c>
      <c r="AC18" s="34">
        <v>118</v>
      </c>
      <c r="AD18" s="35">
        <v>754.67288948678777</v>
      </c>
      <c r="AE18" s="36">
        <v>15.635913472424512</v>
      </c>
      <c r="AF18" s="34">
        <v>222</v>
      </c>
      <c r="AG18" s="35">
        <v>2519.6647439421822</v>
      </c>
      <c r="AH18" s="36">
        <v>8.8106959679352546</v>
      </c>
      <c r="AI18" s="34">
        <v>720</v>
      </c>
      <c r="AJ18" s="35">
        <v>2585.2655199286392</v>
      </c>
      <c r="AK18" s="36">
        <v>27.850137421082927</v>
      </c>
      <c r="AL18" s="64">
        <v>86</v>
      </c>
      <c r="AM18" s="64">
        <v>752.62282150272131</v>
      </c>
      <c r="AN18" s="68">
        <v>11.426706385050675</v>
      </c>
      <c r="AO18" s="68">
        <v>6.7842448305675322</v>
      </c>
      <c r="AP18" s="68">
        <v>22.002956207246051</v>
      </c>
      <c r="AQ18" s="68">
        <v>2.6281308803099446</v>
      </c>
      <c r="AR18" s="64">
        <v>12085.210830962649</v>
      </c>
    </row>
    <row r="19" spans="1:44">
      <c r="A19" s="51" t="s">
        <v>50</v>
      </c>
      <c r="B19" s="35">
        <v>2270</v>
      </c>
      <c r="C19" s="35">
        <v>3334.1048120357914</v>
      </c>
      <c r="D19" s="36">
        <v>68.084242337119179</v>
      </c>
      <c r="E19" s="34">
        <v>336</v>
      </c>
      <c r="F19" s="35">
        <v>6392.964792212395</v>
      </c>
      <c r="G19" s="36">
        <v>5.2557774197239313</v>
      </c>
      <c r="H19" s="34">
        <v>108</v>
      </c>
      <c r="I19" s="35">
        <v>2406.9230644433019</v>
      </c>
      <c r="J19" s="36">
        <v>4.4870565908586428</v>
      </c>
      <c r="K19" s="34">
        <v>643</v>
      </c>
      <c r="L19" s="35">
        <v>6392.964792212395</v>
      </c>
      <c r="M19" s="36">
        <v>10.057931193102643</v>
      </c>
      <c r="N19" s="34">
        <v>591</v>
      </c>
      <c r="O19" s="35">
        <v>5724.4178752129865</v>
      </c>
      <c r="P19" s="36">
        <v>10.324193881076701</v>
      </c>
      <c r="Q19" s="34">
        <v>52</v>
      </c>
      <c r="R19" s="35">
        <v>668.54691699940884</v>
      </c>
      <c r="S19" s="36">
        <v>7.7780629418482503</v>
      </c>
      <c r="T19" s="34">
        <v>60</v>
      </c>
      <c r="U19" s="35">
        <v>6628.572322721604</v>
      </c>
      <c r="V19" s="36">
        <v>0.90517229169138491</v>
      </c>
      <c r="W19" s="34">
        <v>274</v>
      </c>
      <c r="X19" s="35">
        <v>6628.572322721604</v>
      </c>
      <c r="Y19" s="36">
        <v>4.1336201320573238</v>
      </c>
      <c r="Z19" s="34">
        <v>214</v>
      </c>
      <c r="AA19" s="35">
        <v>3116</v>
      </c>
      <c r="AB19" s="36">
        <v>6.8677792041078307</v>
      </c>
      <c r="AC19" s="34">
        <v>387</v>
      </c>
      <c r="AD19" s="35">
        <v>2301.0135647783954</v>
      </c>
      <c r="AE19" s="36">
        <v>16.818675296999867</v>
      </c>
      <c r="AF19" s="34">
        <v>1066</v>
      </c>
      <c r="AG19" s="35">
        <v>8751.1060189268574</v>
      </c>
      <c r="AH19" s="36">
        <v>12.181317397989002</v>
      </c>
      <c r="AI19" s="34">
        <v>3192</v>
      </c>
      <c r="AJ19" s="35">
        <v>9862.9417543483578</v>
      </c>
      <c r="AK19" s="36">
        <v>32.363569404561439</v>
      </c>
      <c r="AL19" s="64">
        <v>287</v>
      </c>
      <c r="AM19" s="64">
        <v>3334.1048120357914</v>
      </c>
      <c r="AN19" s="68">
        <v>8.6080077316093409</v>
      </c>
      <c r="AO19" s="68">
        <v>8.8206984132116091</v>
      </c>
      <c r="AP19" s="68">
        <v>26.412447781399116</v>
      </c>
      <c r="AQ19" s="68">
        <v>2.3748034189415872</v>
      </c>
      <c r="AR19" s="64">
        <v>3865.1523482221396</v>
      </c>
    </row>
    <row r="20" spans="1:44">
      <c r="A20" s="51" t="s">
        <v>51</v>
      </c>
      <c r="B20" s="35">
        <v>406</v>
      </c>
      <c r="C20" s="35">
        <v>710.98003227965671</v>
      </c>
      <c r="D20" s="36">
        <v>57.104276008739454</v>
      </c>
      <c r="E20" s="34">
        <v>145</v>
      </c>
      <c r="F20" s="35">
        <v>2335.7878385321437</v>
      </c>
      <c r="G20" s="36">
        <v>6.2077555849901556</v>
      </c>
      <c r="H20" s="34">
        <v>44</v>
      </c>
      <c r="I20" s="35">
        <v>891.01611953439203</v>
      </c>
      <c r="J20" s="36">
        <v>4.9381822657700702</v>
      </c>
      <c r="K20" s="34">
        <v>189</v>
      </c>
      <c r="L20" s="35">
        <v>2335.7878385321437</v>
      </c>
      <c r="M20" s="36">
        <v>8.091488314228549</v>
      </c>
      <c r="N20" s="34">
        <v>162</v>
      </c>
      <c r="O20" s="35">
        <v>2007.5781638113187</v>
      </c>
      <c r="P20" s="36">
        <v>8.0694242904320355</v>
      </c>
      <c r="Q20" s="34">
        <v>27</v>
      </c>
      <c r="R20" s="35">
        <v>328.20967472082498</v>
      </c>
      <c r="S20" s="36">
        <v>8.2264485417640998</v>
      </c>
      <c r="T20" s="34" t="s">
        <v>39</v>
      </c>
      <c r="U20" s="35" t="s">
        <v>40</v>
      </c>
      <c r="V20" s="36" t="s">
        <v>40</v>
      </c>
      <c r="W20" s="34">
        <v>80</v>
      </c>
      <c r="X20" s="35">
        <v>2363.7682056016711</v>
      </c>
      <c r="Y20" s="36">
        <v>3.3844266036921709</v>
      </c>
      <c r="Z20" s="34">
        <v>106</v>
      </c>
      <c r="AA20" s="35">
        <v>949</v>
      </c>
      <c r="AB20" s="36">
        <v>11.169652265542677</v>
      </c>
      <c r="AC20" s="34">
        <v>208</v>
      </c>
      <c r="AD20" s="35">
        <v>852.50298149832884</v>
      </c>
      <c r="AE20" s="36">
        <v>24.398741648319707</v>
      </c>
      <c r="AF20" s="34">
        <v>284</v>
      </c>
      <c r="AG20" s="35">
        <v>3154.1723159424828</v>
      </c>
      <c r="AH20" s="36">
        <v>9.0039468853539582</v>
      </c>
      <c r="AI20" s="34">
        <v>731</v>
      </c>
      <c r="AJ20" s="35">
        <v>3099.33781616636</v>
      </c>
      <c r="AK20" s="36">
        <v>23.585683244564486</v>
      </c>
      <c r="AL20" s="64">
        <v>64</v>
      </c>
      <c r="AM20" s="64">
        <v>710.98003227965671</v>
      </c>
      <c r="AN20" s="68">
        <v>9.0016592723136064</v>
      </c>
      <c r="AO20" s="68">
        <v>7.3477051979757526</v>
      </c>
      <c r="AP20" s="68">
        <v>18.912579224367164</v>
      </c>
      <c r="AQ20" s="68">
        <v>1.6558208896846764</v>
      </c>
      <c r="AR20" s="64">
        <v>5853.5669868538134</v>
      </c>
    </row>
    <row r="21" spans="1:44">
      <c r="A21" s="51" t="s">
        <v>52</v>
      </c>
      <c r="B21" s="35">
        <v>843</v>
      </c>
      <c r="C21" s="35">
        <v>1303.6694311383392</v>
      </c>
      <c r="D21" s="36">
        <v>64.663631735531951</v>
      </c>
      <c r="E21" s="34">
        <v>302</v>
      </c>
      <c r="F21" s="35">
        <v>3261.8037110646637</v>
      </c>
      <c r="G21" s="36">
        <v>9.25868098609239</v>
      </c>
      <c r="H21" s="34">
        <v>133</v>
      </c>
      <c r="I21" s="35">
        <v>1199.8123166245819</v>
      </c>
      <c r="J21" s="36">
        <v>11.085067069003539</v>
      </c>
      <c r="K21" s="34">
        <v>409</v>
      </c>
      <c r="L21" s="35">
        <v>3261.8037110646637</v>
      </c>
      <c r="M21" s="36">
        <v>12.539074580502607</v>
      </c>
      <c r="N21" s="34">
        <v>347</v>
      </c>
      <c r="O21" s="35">
        <v>2904.882279569099</v>
      </c>
      <c r="P21" s="36">
        <v>11.945406615633074</v>
      </c>
      <c r="Q21" s="34">
        <v>62</v>
      </c>
      <c r="R21" s="35">
        <v>356.92143149556483</v>
      </c>
      <c r="S21" s="36">
        <v>17.370769735011113</v>
      </c>
      <c r="T21" s="34">
        <v>35</v>
      </c>
      <c r="U21" s="35">
        <v>3324.6470923859201</v>
      </c>
      <c r="V21" s="36">
        <v>1.0527433146259859</v>
      </c>
      <c r="W21" s="34">
        <v>228</v>
      </c>
      <c r="X21" s="35">
        <v>3324.6470923859201</v>
      </c>
      <c r="Y21" s="36">
        <v>6.8578707352778521</v>
      </c>
      <c r="Z21" s="34">
        <v>220</v>
      </c>
      <c r="AA21" s="35">
        <v>1427</v>
      </c>
      <c r="AB21" s="36">
        <v>15.416958654519972</v>
      </c>
      <c r="AC21" s="34">
        <v>435</v>
      </c>
      <c r="AD21" s="35">
        <v>1271.8390774140801</v>
      </c>
      <c r="AE21" s="36">
        <v>34.202440208430119</v>
      </c>
      <c r="AF21" s="34">
        <v>566</v>
      </c>
      <c r="AG21" s="35">
        <v>4549.8975557154745</v>
      </c>
      <c r="AH21" s="36">
        <v>12.439840525398294</v>
      </c>
      <c r="AI21" s="34">
        <v>1593</v>
      </c>
      <c r="AJ21" s="35">
        <v>4610.8471097186266</v>
      </c>
      <c r="AK21" s="36">
        <v>34.548965994606831</v>
      </c>
      <c r="AL21" s="64">
        <v>103</v>
      </c>
      <c r="AM21" s="64">
        <v>1303.6694311383392</v>
      </c>
      <c r="AN21" s="68">
        <v>7.9007758822773315</v>
      </c>
      <c r="AO21" s="68">
        <v>9.6693178923406293</v>
      </c>
      <c r="AP21" s="68">
        <v>27.214175622789082</v>
      </c>
      <c r="AQ21" s="68">
        <v>1.7596108531997963</v>
      </c>
      <c r="AR21" s="64">
        <v>14376.037061154742</v>
      </c>
    </row>
    <row r="22" spans="1:44">
      <c r="A22" s="51" t="s">
        <v>53</v>
      </c>
      <c r="B22" s="35">
        <v>2178</v>
      </c>
      <c r="C22" s="35">
        <v>3197.5586651093804</v>
      </c>
      <c r="D22" s="36">
        <v>68.114465694267295</v>
      </c>
      <c r="E22" s="34">
        <v>572</v>
      </c>
      <c r="F22" s="35">
        <v>8306.517881204938</v>
      </c>
      <c r="G22" s="36">
        <v>6.8861586549311804</v>
      </c>
      <c r="H22" s="34">
        <v>187</v>
      </c>
      <c r="I22" s="35">
        <v>3042.570982666382</v>
      </c>
      <c r="J22" s="36">
        <v>6.1461179070379819</v>
      </c>
      <c r="K22" s="34">
        <v>853</v>
      </c>
      <c r="L22" s="35">
        <v>8306.517881204938</v>
      </c>
      <c r="M22" s="36">
        <v>10.269044287860659</v>
      </c>
      <c r="N22" s="34">
        <v>758</v>
      </c>
      <c r="O22" s="35">
        <v>7397.1689152913732</v>
      </c>
      <c r="P22" s="36">
        <v>10.247163592993909</v>
      </c>
      <c r="Q22" s="34">
        <v>95</v>
      </c>
      <c r="R22" s="35">
        <v>909.34896591356448</v>
      </c>
      <c r="S22" s="36">
        <v>10.447034478623902</v>
      </c>
      <c r="T22" s="34">
        <v>78</v>
      </c>
      <c r="U22" s="35">
        <v>8518.2882694270447</v>
      </c>
      <c r="V22" s="36">
        <v>0.91567692396545797</v>
      </c>
      <c r="W22" s="34">
        <v>479</v>
      </c>
      <c r="X22" s="35">
        <v>8518.2882694270447</v>
      </c>
      <c r="Y22" s="36">
        <v>5.6231954689673636</v>
      </c>
      <c r="Z22" s="34">
        <v>384</v>
      </c>
      <c r="AA22" s="35">
        <v>3763</v>
      </c>
      <c r="AB22" s="36">
        <v>10.204623970236513</v>
      </c>
      <c r="AC22" s="34">
        <v>732</v>
      </c>
      <c r="AD22" s="35">
        <v>2934.2302769729554</v>
      </c>
      <c r="AE22" s="36">
        <v>24.94691727996053</v>
      </c>
      <c r="AF22" s="34">
        <v>1123</v>
      </c>
      <c r="AG22" s="35">
        <v>11178.478396045362</v>
      </c>
      <c r="AH22" s="36">
        <v>10.046089997340662</v>
      </c>
      <c r="AI22" s="34">
        <v>3537</v>
      </c>
      <c r="AJ22" s="35">
        <v>11685.168840886656</v>
      </c>
      <c r="AK22" s="36">
        <v>30.269139009989836</v>
      </c>
      <c r="AL22" s="64">
        <v>291</v>
      </c>
      <c r="AM22" s="64">
        <v>3197.5586651093804</v>
      </c>
      <c r="AN22" s="68">
        <v>9.1006930748538934</v>
      </c>
      <c r="AO22" s="68">
        <v>7.8116103570325386</v>
      </c>
      <c r="AP22" s="68">
        <v>24.603442415693756</v>
      </c>
      <c r="AQ22" s="68">
        <v>2.0242017933183156</v>
      </c>
      <c r="AR22" s="64">
        <v>6335.86202189092</v>
      </c>
    </row>
    <row r="23" spans="1:44">
      <c r="A23" s="51" t="s">
        <v>54</v>
      </c>
      <c r="B23" s="35">
        <v>983</v>
      </c>
      <c r="C23" s="35">
        <v>1608.6148553453254</v>
      </c>
      <c r="D23" s="36">
        <v>61.108474581939433</v>
      </c>
      <c r="E23" s="34">
        <v>232</v>
      </c>
      <c r="F23" s="35">
        <v>3460.1502500537408</v>
      </c>
      <c r="G23" s="36">
        <v>6.7049111522367202</v>
      </c>
      <c r="H23" s="34">
        <v>57</v>
      </c>
      <c r="I23" s="35">
        <v>1278.93878985427</v>
      </c>
      <c r="J23" s="36">
        <v>4.4568200176722232</v>
      </c>
      <c r="K23" s="34">
        <v>300</v>
      </c>
      <c r="L23" s="35">
        <v>3460.1502500537408</v>
      </c>
      <c r="M23" s="36">
        <v>8.670143731340584</v>
      </c>
      <c r="N23" s="34">
        <v>250</v>
      </c>
      <c r="O23" s="35">
        <v>3091.5378675102061</v>
      </c>
      <c r="P23" s="36">
        <v>8.0865902574675381</v>
      </c>
      <c r="Q23" s="34">
        <v>50</v>
      </c>
      <c r="R23" s="35">
        <v>368.61238254353458</v>
      </c>
      <c r="S23" s="36">
        <v>13.564384260502916</v>
      </c>
      <c r="T23" s="34">
        <v>36</v>
      </c>
      <c r="U23" s="35">
        <v>3501.4009750024388</v>
      </c>
      <c r="V23" s="36">
        <v>1.0281598782034647</v>
      </c>
      <c r="W23" s="34">
        <v>174</v>
      </c>
      <c r="X23" s="35">
        <v>3501.4009750024388</v>
      </c>
      <c r="Y23" s="36">
        <v>4.9694394113167455</v>
      </c>
      <c r="Z23" s="34">
        <v>146</v>
      </c>
      <c r="AA23" s="35">
        <v>1619</v>
      </c>
      <c r="AB23" s="36">
        <v>9.0179122915379875</v>
      </c>
      <c r="AC23" s="34">
        <v>278</v>
      </c>
      <c r="AD23" s="35">
        <v>1268.089433797561</v>
      </c>
      <c r="AE23" s="36">
        <v>21.922743979300453</v>
      </c>
      <c r="AF23" s="34">
        <v>486</v>
      </c>
      <c r="AG23" s="35">
        <v>4727.2471665455951</v>
      </c>
      <c r="AH23" s="36">
        <v>10.280824819979561</v>
      </c>
      <c r="AI23" s="34">
        <v>1534</v>
      </c>
      <c r="AJ23" s="35">
        <v>5146.0081517979233</v>
      </c>
      <c r="AK23" s="36">
        <v>29.809513602578491</v>
      </c>
      <c r="AL23" s="64">
        <v>183</v>
      </c>
      <c r="AM23" s="64">
        <v>1608.6148553453254</v>
      </c>
      <c r="AN23" s="68">
        <v>11.376247048316294</v>
      </c>
      <c r="AO23" s="68">
        <v>7.6706215874151038</v>
      </c>
      <c r="AP23" s="68">
        <v>24.211385833528333</v>
      </c>
      <c r="AQ23" s="68">
        <v>2.8883204742735886</v>
      </c>
      <c r="AR23" s="64">
        <v>65432.862132274517</v>
      </c>
    </row>
    <row r="24" spans="1:44" ht="30" customHeight="1">
      <c r="A24" s="52" t="s">
        <v>55</v>
      </c>
      <c r="B24" s="35">
        <v>6222</v>
      </c>
      <c r="C24" s="35">
        <v>10349.17927200413</v>
      </c>
      <c r="D24" s="36">
        <v>60.120709444383827</v>
      </c>
      <c r="E24" s="34">
        <v>2273</v>
      </c>
      <c r="F24" s="35">
        <v>40768.960967146311</v>
      </c>
      <c r="G24" s="36">
        <v>5.5753199151474533</v>
      </c>
      <c r="H24" s="34">
        <v>949</v>
      </c>
      <c r="I24" s="35">
        <v>17497.987400363225</v>
      </c>
      <c r="J24" s="36">
        <v>5.4234808740364082</v>
      </c>
      <c r="K24" s="34">
        <v>4000</v>
      </c>
      <c r="L24" s="35">
        <v>40768.960967146311</v>
      </c>
      <c r="M24" s="36">
        <v>9.8113856843773917</v>
      </c>
      <c r="N24" s="34">
        <v>3399</v>
      </c>
      <c r="O24" s="35">
        <v>35215.160447299437</v>
      </c>
      <c r="P24" s="36">
        <v>9.6520928964293873</v>
      </c>
      <c r="Q24" s="34">
        <v>601</v>
      </c>
      <c r="R24" s="35">
        <v>5553.8005198468745</v>
      </c>
      <c r="S24" s="36">
        <v>10.821418555677083</v>
      </c>
      <c r="T24" s="34">
        <v>415</v>
      </c>
      <c r="U24" s="35">
        <v>40068.880552594732</v>
      </c>
      <c r="V24" s="36">
        <v>1.0357164819098643</v>
      </c>
      <c r="W24" s="34">
        <v>1797</v>
      </c>
      <c r="X24" s="35">
        <v>40068.880552594732</v>
      </c>
      <c r="Y24" s="36">
        <v>4.4847771517880153</v>
      </c>
      <c r="Z24" s="34">
        <v>1638</v>
      </c>
      <c r="AA24" s="35">
        <v>15775</v>
      </c>
      <c r="AB24" s="36">
        <v>10.383518225039619</v>
      </c>
      <c r="AC24" s="34">
        <v>3258</v>
      </c>
      <c r="AD24" s="35">
        <v>14184.611103405265</v>
      </c>
      <c r="AE24" s="36">
        <v>22.968553570128265</v>
      </c>
      <c r="AF24" s="34">
        <v>6442</v>
      </c>
      <c r="AG24" s="35">
        <v>55083.68286027039</v>
      </c>
      <c r="AH24" s="36">
        <v>11.694933355021458</v>
      </c>
      <c r="AI24" s="34">
        <v>11737</v>
      </c>
      <c r="AJ24" s="35">
        <v>51919.44944687251</v>
      </c>
      <c r="AK24" s="36">
        <v>22.606171916383843</v>
      </c>
      <c r="AL24" s="64">
        <v>1126</v>
      </c>
      <c r="AM24" s="64">
        <v>10349.17927200413</v>
      </c>
      <c r="AN24" s="68">
        <v>10.88008981587531</v>
      </c>
      <c r="AO24" s="68">
        <v>9.8452058951315653</v>
      </c>
      <c r="AP24" s="68">
        <v>17.937469976895244</v>
      </c>
      <c r="AQ24" s="68">
        <v>1.7208478481710869</v>
      </c>
      <c r="AR24" s="64">
        <v>54711.467354575885</v>
      </c>
    </row>
    <row r="25" spans="1:44">
      <c r="A25" s="43" t="s">
        <v>32</v>
      </c>
      <c r="B25" s="44">
        <v>31891.196477799083</v>
      </c>
      <c r="C25" s="45">
        <v>50877.611193624776</v>
      </c>
      <c r="D25" s="46">
        <v>62.682181277007778</v>
      </c>
      <c r="E25" s="44">
        <v>9233.7858692510508</v>
      </c>
      <c r="F25" s="45">
        <v>143289.48862280173</v>
      </c>
      <c r="G25" s="46">
        <v>6.4441474095551161</v>
      </c>
      <c r="H25" s="44">
        <v>3256.559177720339</v>
      </c>
      <c r="I25" s="45">
        <v>56493.09882232509</v>
      </c>
      <c r="J25" s="46">
        <v>5.7645256599615022</v>
      </c>
      <c r="K25" s="44">
        <v>14105.492665525184</v>
      </c>
      <c r="L25" s="45">
        <v>143289.48862280173</v>
      </c>
      <c r="M25" s="46">
        <v>9.8440526245834956</v>
      </c>
      <c r="N25" s="44">
        <v>12221.451807296809</v>
      </c>
      <c r="O25" s="45">
        <v>125597.21566719458</v>
      </c>
      <c r="P25" s="46">
        <v>9.730670972580322</v>
      </c>
      <c r="Q25" s="44">
        <v>1881.4853220283758</v>
      </c>
      <c r="R25" s="45">
        <v>17646.232398861124</v>
      </c>
      <c r="S25" s="46">
        <v>10.66224947910017</v>
      </c>
      <c r="T25" s="44">
        <v>1352.5418758000001</v>
      </c>
      <c r="U25" s="45">
        <v>144545.67413760186</v>
      </c>
      <c r="V25" s="46">
        <v>0.93571937304220731</v>
      </c>
      <c r="W25" s="44">
        <v>6917.1265290000001</v>
      </c>
      <c r="X25" s="45">
        <v>144545.67413760186</v>
      </c>
      <c r="Y25" s="46">
        <v>4.7854261777596783</v>
      </c>
      <c r="Z25" s="44">
        <v>6134.7064439999995</v>
      </c>
      <c r="AA25" s="45">
        <v>60429.880219472077</v>
      </c>
      <c r="AB25" s="46">
        <v>10.151776607399658</v>
      </c>
      <c r="AC25" s="44">
        <v>12006.062946399999</v>
      </c>
      <c r="AD25" s="45">
        <v>51113.582224011814</v>
      </c>
      <c r="AE25" s="46">
        <v>23.48898751369429</v>
      </c>
      <c r="AF25" s="44">
        <v>20549.309730323745</v>
      </c>
      <c r="AG25" s="45">
        <v>194063.68069546882</v>
      </c>
      <c r="AH25" s="46">
        <v>10.588951861925366</v>
      </c>
      <c r="AI25" s="44">
        <v>54244.3931712677</v>
      </c>
      <c r="AJ25" s="45">
        <v>194063.68069546882</v>
      </c>
      <c r="AK25" s="46">
        <v>27.951852184226993</v>
      </c>
      <c r="AL25" s="64">
        <v>4946.978866140028</v>
      </c>
      <c r="AM25" s="64">
        <v>50877.611193624776</v>
      </c>
      <c r="AN25" s="68">
        <v>9.7232923285515991</v>
      </c>
      <c r="AO25" s="68">
        <v>8.3894836888621533</v>
      </c>
      <c r="AP25" s="68">
        <v>22.145875345439471</v>
      </c>
      <c r="AQ25" s="68">
        <v>2.0196590080777233</v>
      </c>
      <c r="AR25" s="64">
        <v>244941.29188909358</v>
      </c>
    </row>
    <row r="26" spans="1:44">
      <c r="A26" s="47" t="s">
        <v>56</v>
      </c>
      <c r="B26" s="48">
        <v>796303</v>
      </c>
      <c r="C26" s="49">
        <v>1349692.3299189571</v>
      </c>
      <c r="D26" s="50">
        <v>58.998853468168875</v>
      </c>
      <c r="E26" s="48">
        <v>239118</v>
      </c>
      <c r="F26" s="49">
        <v>5215609.9415251352</v>
      </c>
      <c r="G26" s="50">
        <v>4.5846603308313689</v>
      </c>
      <c r="H26" s="48">
        <v>72053</v>
      </c>
      <c r="I26" s="49">
        <v>2173304.179276906</v>
      </c>
      <c r="J26" s="50">
        <v>3.3153665596857786</v>
      </c>
      <c r="K26" s="48">
        <v>470253</v>
      </c>
      <c r="L26" s="49">
        <v>5215609.9415251352</v>
      </c>
      <c r="M26" s="50">
        <v>9.0162609027946186</v>
      </c>
      <c r="N26" s="48">
        <v>421242</v>
      </c>
      <c r="O26" s="49">
        <v>4614112.3931409894</v>
      </c>
      <c r="P26" s="50">
        <v>9.1294265095533511</v>
      </c>
      <c r="Q26" s="48">
        <v>49011</v>
      </c>
      <c r="R26" s="49">
        <v>601497.54838414572</v>
      </c>
      <c r="S26" s="50">
        <v>8.1481628863928783</v>
      </c>
      <c r="T26" s="48">
        <v>37070</v>
      </c>
      <c r="U26" s="49">
        <v>5054902.3510852605</v>
      </c>
      <c r="V26" s="50">
        <v>0.7333474996216548</v>
      </c>
      <c r="W26" s="48">
        <v>192452.99999999994</v>
      </c>
      <c r="X26" s="49">
        <v>5054902.3510852605</v>
      </c>
      <c r="Y26" s="50">
        <v>3.8072545547527996</v>
      </c>
      <c r="Z26" s="48">
        <v>170548.99999999997</v>
      </c>
      <c r="AA26" s="49">
        <v>1940230</v>
      </c>
      <c r="AB26" s="50">
        <v>8.7901434366028752</v>
      </c>
      <c r="AC26" s="48">
        <v>320640.00000000012</v>
      </c>
      <c r="AD26" s="49">
        <v>1556573.6489147353</v>
      </c>
      <c r="AE26" s="50">
        <v>20.599089559530626</v>
      </c>
      <c r="AF26" s="48">
        <v>692241</v>
      </c>
      <c r="AG26" s="49">
        <v>6809177.3202098655</v>
      </c>
      <c r="AH26" s="50">
        <v>10.166294215094174</v>
      </c>
      <c r="AI26" s="48">
        <v>1405534</v>
      </c>
      <c r="AJ26" s="49">
        <v>6658731.7085253811</v>
      </c>
      <c r="AK26" s="50">
        <v>21.108133823749817</v>
      </c>
      <c r="AL26" s="64">
        <v>139734</v>
      </c>
      <c r="AM26" s="64">
        <v>1349692.3299189571</v>
      </c>
      <c r="AN26" s="68">
        <v>10.35302616029465</v>
      </c>
      <c r="AO26" s="68">
        <v>8.4845208918011092</v>
      </c>
      <c r="AP26" s="68">
        <v>17.227067722277038</v>
      </c>
      <c r="AQ26" s="68">
        <v>1.7126637143638359</v>
      </c>
      <c r="AR26" s="64">
        <v>8158869.6501288228</v>
      </c>
    </row>
    <row r="27" spans="1:44">
      <c r="B27" s="32"/>
      <c r="C27" s="32"/>
      <c r="E27" s="32"/>
      <c r="F27" s="32"/>
      <c r="H27" s="32"/>
      <c r="I27" s="32"/>
      <c r="K27" s="32"/>
      <c r="L27" s="32"/>
      <c r="N27" s="32"/>
      <c r="O27" s="32"/>
      <c r="Q27" s="32"/>
      <c r="R27" s="32"/>
      <c r="T27" s="32"/>
      <c r="U27" s="32"/>
      <c r="W27" s="32"/>
      <c r="X27" s="32"/>
      <c r="Z27" s="32"/>
      <c r="AA27" s="32"/>
      <c r="AC27" s="32"/>
      <c r="AD27" s="32"/>
      <c r="AF27" s="32"/>
      <c r="AG27" s="32"/>
      <c r="AI27" s="32"/>
      <c r="AJ27" s="32"/>
    </row>
    <row r="28" spans="1:44">
      <c r="B28" s="32"/>
      <c r="C28" s="32"/>
      <c r="E28" s="32"/>
      <c r="F28" s="32"/>
      <c r="H28" s="32"/>
      <c r="I28" s="32"/>
      <c r="K28" s="32"/>
      <c r="L28" s="32"/>
      <c r="N28" s="32"/>
      <c r="O28" s="32"/>
      <c r="Q28" s="32"/>
      <c r="R28" s="32"/>
      <c r="T28" s="32"/>
      <c r="U28" s="32"/>
      <c r="W28" s="32"/>
      <c r="X28" s="32"/>
      <c r="Z28" s="32"/>
      <c r="AA28" s="32"/>
      <c r="AC28" s="32"/>
      <c r="AD28" s="32"/>
      <c r="AF28" s="32"/>
      <c r="AG28" s="32"/>
      <c r="AI28" s="32"/>
      <c r="AJ28" s="32"/>
    </row>
    <row r="29" spans="1:44">
      <c r="B29" s="32"/>
      <c r="C29" s="32"/>
      <c r="E29" s="32"/>
      <c r="F29" s="32"/>
      <c r="H29" s="32"/>
      <c r="I29" s="32"/>
      <c r="K29" s="32"/>
      <c r="L29" s="32"/>
      <c r="N29" s="32"/>
      <c r="O29" s="32"/>
      <c r="Q29" s="32"/>
      <c r="R29" s="32"/>
      <c r="T29" s="32"/>
      <c r="U29" s="32"/>
      <c r="W29" s="32"/>
      <c r="X29" s="32"/>
      <c r="Z29" s="32"/>
      <c r="AA29" s="32"/>
      <c r="AC29" s="32"/>
      <c r="AD29" s="32"/>
      <c r="AF29" s="32"/>
      <c r="AG29" s="32"/>
      <c r="AI29" s="32"/>
      <c r="AJ29" s="32"/>
    </row>
    <row r="30" spans="1:44" ht="90">
      <c r="A30" s="66" t="s">
        <v>120</v>
      </c>
      <c r="B30" s="32"/>
      <c r="C30" s="32"/>
      <c r="E30" s="32"/>
      <c r="F30" s="32"/>
      <c r="H30" s="32"/>
      <c r="I30" s="32"/>
      <c r="K30" s="32"/>
      <c r="L30" s="32"/>
      <c r="N30" s="32"/>
      <c r="O30" s="32"/>
      <c r="Q30" s="32"/>
      <c r="R30" s="32"/>
      <c r="T30" s="32"/>
      <c r="U30" s="32"/>
      <c r="W30" s="32"/>
      <c r="X30" s="32"/>
      <c r="Z30" s="32"/>
      <c r="AA30" s="32"/>
      <c r="AC30" s="32"/>
      <c r="AD30" s="32"/>
      <c r="AF30" s="32"/>
      <c r="AG30" s="32"/>
      <c r="AI30" s="32"/>
      <c r="AJ30" s="32"/>
    </row>
    <row r="31" spans="1:44">
      <c r="A31" s="67" t="s">
        <v>121</v>
      </c>
    </row>
  </sheetData>
  <mergeCells count="3">
    <mergeCell ref="B1:S1"/>
    <mergeCell ref="T1:AE1"/>
    <mergeCell ref="AF1:AR1"/>
  </mergeCells>
  <conditionalFormatting sqref="A3:AK26">
    <cfRule type="expression" dxfId="174" priority="2" stopIfTrue="1">
      <formula>MOD(ROW(),2)=1</formula>
    </cfRule>
  </conditionalFormatting>
  <conditionalFormatting sqref="A8">
    <cfRule type="expression" dxfId="173" priority="1" stopIfTrue="1">
      <formula>MOD(ROW(),2)=1</formula>
    </cfRule>
  </conditionalFormatting>
  <hyperlinks>
    <hyperlink ref="A31" r:id="rId1"/>
  </hyperlinks>
  <pageMargins left="0.7" right="0.7" top="0.75" bottom="0.75" header="0.3" footer="0.3"/>
  <pageSetup paperSize="9" orientation="portrait" horizontalDpi="4294967293"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D5"/>
  <sheetViews>
    <sheetView workbookViewId="0">
      <selection activeCell="A4" sqref="A4"/>
    </sheetView>
  </sheetViews>
  <sheetFormatPr defaultRowHeight="15"/>
  <cols>
    <col min="1" max="1" width="25.5703125" customWidth="1"/>
    <col min="2" max="2" width="27.140625" customWidth="1"/>
    <col min="3" max="3" width="34.85546875" customWidth="1"/>
    <col min="4" max="4" width="35.42578125" customWidth="1"/>
    <col min="5" max="5" width="46.7109375" customWidth="1"/>
    <col min="6" max="6" width="39.85546875" bestFit="1" customWidth="1"/>
  </cols>
  <sheetData>
    <row r="3" spans="1:4" s="27" customFormat="1">
      <c r="A3"/>
      <c r="B3"/>
      <c r="C3"/>
      <c r="D3"/>
    </row>
    <row r="4" spans="1:4">
      <c r="A4" t="s">
        <v>91</v>
      </c>
      <c r="B4" t="s">
        <v>107</v>
      </c>
      <c r="C4" t="s">
        <v>82</v>
      </c>
    </row>
    <row r="5" spans="1:4">
      <c r="A5" s="11">
        <v>9.9247932153036142</v>
      </c>
      <c r="B5" s="11">
        <v>1.8168037672213249</v>
      </c>
      <c r="C5" s="11">
        <v>22.923896225844924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C4"/>
  <sheetViews>
    <sheetView workbookViewId="0">
      <selection activeCell="A4" sqref="A4:C4"/>
    </sheetView>
  </sheetViews>
  <sheetFormatPr defaultRowHeight="15"/>
  <cols>
    <col min="1" max="1" width="25.28515625" bestFit="1" customWidth="1"/>
    <col min="2" max="2" width="28" bestFit="1" customWidth="1"/>
    <col min="3" max="3" width="34.85546875" bestFit="1" customWidth="1"/>
    <col min="4" max="4" width="23.42578125" bestFit="1" customWidth="1"/>
  </cols>
  <sheetData>
    <row r="3" spans="1:3">
      <c r="A3" t="s">
        <v>81</v>
      </c>
      <c r="B3" t="s">
        <v>87</v>
      </c>
      <c r="C3" t="s">
        <v>82</v>
      </c>
    </row>
    <row r="4" spans="1:3">
      <c r="A4" s="11">
        <v>12.15325248918027</v>
      </c>
      <c r="B4" s="11">
        <v>9.9082245590801783</v>
      </c>
      <c r="C4" s="11">
        <v>28.458013284438987</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683"/>
  <sheetViews>
    <sheetView topLeftCell="AC1" workbookViewId="0">
      <selection activeCell="AM1" sqref="AM1:AP23"/>
    </sheetView>
  </sheetViews>
  <sheetFormatPr defaultRowHeight="15"/>
  <cols>
    <col min="1" max="1" width="16.42578125" customWidth="1"/>
    <col min="2" max="3" width="16.42578125" style="6" customWidth="1"/>
    <col min="4" max="4" width="16.42578125" customWidth="1"/>
    <col min="5" max="6" width="16.42578125" style="6" customWidth="1"/>
    <col min="7" max="7" width="16.42578125" customWidth="1"/>
    <col min="8" max="9" width="16.42578125" style="6" customWidth="1"/>
    <col min="10" max="10" width="16.42578125" customWidth="1"/>
    <col min="11" max="12" width="16.42578125" style="6" customWidth="1"/>
    <col min="13" max="13" width="16.42578125" customWidth="1"/>
    <col min="14" max="15" width="16.42578125" style="6" customWidth="1"/>
    <col min="16" max="16" width="16.42578125" customWidth="1"/>
    <col min="17" max="18" width="16.42578125" style="6" customWidth="1"/>
    <col min="19" max="19" width="16.42578125" customWidth="1"/>
    <col min="20" max="21" width="16.42578125" style="6" customWidth="1"/>
    <col min="22" max="22" width="16.42578125" customWidth="1"/>
    <col min="23" max="24" width="16.42578125" style="6" customWidth="1"/>
    <col min="25" max="25" width="16.42578125" customWidth="1"/>
    <col min="26" max="27" width="16.42578125" style="6" customWidth="1"/>
    <col min="28" max="28" width="16.42578125" customWidth="1"/>
    <col min="29" max="30" width="16.42578125" style="6" customWidth="1"/>
    <col min="31" max="31" width="16.42578125" customWidth="1"/>
    <col min="32" max="33" width="16.42578125" style="6" customWidth="1"/>
    <col min="34" max="34" width="16.42578125" customWidth="1"/>
    <col min="35" max="36" width="16.42578125" style="6" customWidth="1"/>
    <col min="37" max="41" width="16.42578125" customWidth="1"/>
    <col min="261" max="261" width="57.7109375" customWidth="1"/>
    <col min="262" max="297" width="12.85546875" customWidth="1"/>
    <col min="517" max="517" width="57.7109375" customWidth="1"/>
    <col min="518" max="553" width="12.85546875" customWidth="1"/>
    <col min="773" max="773" width="57.7109375" customWidth="1"/>
    <col min="774" max="809" width="12.85546875" customWidth="1"/>
    <col min="1029" max="1029" width="57.7109375" customWidth="1"/>
    <col min="1030" max="1065" width="12.85546875" customWidth="1"/>
    <col min="1285" max="1285" width="57.7109375" customWidth="1"/>
    <col min="1286" max="1321" width="12.85546875" customWidth="1"/>
    <col min="1541" max="1541" width="57.7109375" customWidth="1"/>
    <col min="1542" max="1577" width="12.85546875" customWidth="1"/>
    <col min="1797" max="1797" width="57.7109375" customWidth="1"/>
    <col min="1798" max="1833" width="12.85546875" customWidth="1"/>
    <col min="2053" max="2053" width="57.7109375" customWidth="1"/>
    <col min="2054" max="2089" width="12.85546875" customWidth="1"/>
    <col min="2309" max="2309" width="57.7109375" customWidth="1"/>
    <col min="2310" max="2345" width="12.85546875" customWidth="1"/>
    <col min="2565" max="2565" width="57.7109375" customWidth="1"/>
    <col min="2566" max="2601" width="12.85546875" customWidth="1"/>
    <col min="2821" max="2821" width="57.7109375" customWidth="1"/>
    <col min="2822" max="2857" width="12.85546875" customWidth="1"/>
    <col min="3077" max="3077" width="57.7109375" customWidth="1"/>
    <col min="3078" max="3113" width="12.85546875" customWidth="1"/>
    <col min="3333" max="3333" width="57.7109375" customWidth="1"/>
    <col min="3334" max="3369" width="12.85546875" customWidth="1"/>
    <col min="3589" max="3589" width="57.7109375" customWidth="1"/>
    <col min="3590" max="3625" width="12.85546875" customWidth="1"/>
    <col min="3845" max="3845" width="57.7109375" customWidth="1"/>
    <col min="3846" max="3881" width="12.85546875" customWidth="1"/>
    <col min="4101" max="4101" width="57.7109375" customWidth="1"/>
    <col min="4102" max="4137" width="12.85546875" customWidth="1"/>
    <col min="4357" max="4357" width="57.7109375" customWidth="1"/>
    <col min="4358" max="4393" width="12.85546875" customWidth="1"/>
    <col min="4613" max="4613" width="57.7109375" customWidth="1"/>
    <col min="4614" max="4649" width="12.85546875" customWidth="1"/>
    <col min="4869" max="4869" width="57.7109375" customWidth="1"/>
    <col min="4870" max="4905" width="12.85546875" customWidth="1"/>
    <col min="5125" max="5125" width="57.7109375" customWidth="1"/>
    <col min="5126" max="5161" width="12.85546875" customWidth="1"/>
    <col min="5381" max="5381" width="57.7109375" customWidth="1"/>
    <col min="5382" max="5417" width="12.85546875" customWidth="1"/>
    <col min="5637" max="5637" width="57.7109375" customWidth="1"/>
    <col min="5638" max="5673" width="12.85546875" customWidth="1"/>
    <col min="5893" max="5893" width="57.7109375" customWidth="1"/>
    <col min="5894" max="5929" width="12.85546875" customWidth="1"/>
    <col min="6149" max="6149" width="57.7109375" customWidth="1"/>
    <col min="6150" max="6185" width="12.85546875" customWidth="1"/>
    <col min="6405" max="6405" width="57.7109375" customWidth="1"/>
    <col min="6406" max="6441" width="12.85546875" customWidth="1"/>
    <col min="6661" max="6661" width="57.7109375" customWidth="1"/>
    <col min="6662" max="6697" width="12.85546875" customWidth="1"/>
    <col min="6917" max="6917" width="57.7109375" customWidth="1"/>
    <col min="6918" max="6953" width="12.85546875" customWidth="1"/>
    <col min="7173" max="7173" width="57.7109375" customWidth="1"/>
    <col min="7174" max="7209" width="12.85546875" customWidth="1"/>
    <col min="7429" max="7429" width="57.7109375" customWidth="1"/>
    <col min="7430" max="7465" width="12.85546875" customWidth="1"/>
    <col min="7685" max="7685" width="57.7109375" customWidth="1"/>
    <col min="7686" max="7721" width="12.85546875" customWidth="1"/>
    <col min="7941" max="7941" width="57.7109375" customWidth="1"/>
    <col min="7942" max="7977" width="12.85546875" customWidth="1"/>
    <col min="8197" max="8197" width="57.7109375" customWidth="1"/>
    <col min="8198" max="8233" width="12.85546875" customWidth="1"/>
    <col min="8453" max="8453" width="57.7109375" customWidth="1"/>
    <col min="8454" max="8489" width="12.85546875" customWidth="1"/>
    <col min="8709" max="8709" width="57.7109375" customWidth="1"/>
    <col min="8710" max="8745" width="12.85546875" customWidth="1"/>
    <col min="8965" max="8965" width="57.7109375" customWidth="1"/>
    <col min="8966" max="9001" width="12.85546875" customWidth="1"/>
    <col min="9221" max="9221" width="57.7109375" customWidth="1"/>
    <col min="9222" max="9257" width="12.85546875" customWidth="1"/>
    <col min="9477" max="9477" width="57.7109375" customWidth="1"/>
    <col min="9478" max="9513" width="12.85546875" customWidth="1"/>
    <col min="9733" max="9733" width="57.7109375" customWidth="1"/>
    <col min="9734" max="9769" width="12.85546875" customWidth="1"/>
    <col min="9989" max="9989" width="57.7109375" customWidth="1"/>
    <col min="9990" max="10025" width="12.85546875" customWidth="1"/>
    <col min="10245" max="10245" width="57.7109375" customWidth="1"/>
    <col min="10246" max="10281" width="12.85546875" customWidth="1"/>
    <col min="10501" max="10501" width="57.7109375" customWidth="1"/>
    <col min="10502" max="10537" width="12.85546875" customWidth="1"/>
    <col min="10757" max="10757" width="57.7109375" customWidth="1"/>
    <col min="10758" max="10793" width="12.85546875" customWidth="1"/>
    <col min="11013" max="11013" width="57.7109375" customWidth="1"/>
    <col min="11014" max="11049" width="12.85546875" customWidth="1"/>
    <col min="11269" max="11269" width="57.7109375" customWidth="1"/>
    <col min="11270" max="11305" width="12.85546875" customWidth="1"/>
    <col min="11525" max="11525" width="57.7109375" customWidth="1"/>
    <col min="11526" max="11561" width="12.85546875" customWidth="1"/>
    <col min="11781" max="11781" width="57.7109375" customWidth="1"/>
    <col min="11782" max="11817" width="12.85546875" customWidth="1"/>
    <col min="12037" max="12037" width="57.7109375" customWidth="1"/>
    <col min="12038" max="12073" width="12.85546875" customWidth="1"/>
    <col min="12293" max="12293" width="57.7109375" customWidth="1"/>
    <col min="12294" max="12329" width="12.85546875" customWidth="1"/>
    <col min="12549" max="12549" width="57.7109375" customWidth="1"/>
    <col min="12550" max="12585" width="12.85546875" customWidth="1"/>
    <col min="12805" max="12805" width="57.7109375" customWidth="1"/>
    <col min="12806" max="12841" width="12.85546875" customWidth="1"/>
    <col min="13061" max="13061" width="57.7109375" customWidth="1"/>
    <col min="13062" max="13097" width="12.85546875" customWidth="1"/>
    <col min="13317" max="13317" width="57.7109375" customWidth="1"/>
    <col min="13318" max="13353" width="12.85546875" customWidth="1"/>
    <col min="13573" max="13573" width="57.7109375" customWidth="1"/>
    <col min="13574" max="13609" width="12.85546875" customWidth="1"/>
    <col min="13829" max="13829" width="57.7109375" customWidth="1"/>
    <col min="13830" max="13865" width="12.85546875" customWidth="1"/>
    <col min="14085" max="14085" width="57.7109375" customWidth="1"/>
    <col min="14086" max="14121" width="12.85546875" customWidth="1"/>
    <col min="14341" max="14341" width="57.7109375" customWidth="1"/>
    <col min="14342" max="14377" width="12.85546875" customWidth="1"/>
    <col min="14597" max="14597" width="57.7109375" customWidth="1"/>
    <col min="14598" max="14633" width="12.85546875" customWidth="1"/>
    <col min="14853" max="14853" width="57.7109375" customWidth="1"/>
    <col min="14854" max="14889" width="12.85546875" customWidth="1"/>
    <col min="15109" max="15109" width="57.7109375" customWidth="1"/>
    <col min="15110" max="15145" width="12.85546875" customWidth="1"/>
    <col min="15365" max="15365" width="57.7109375" customWidth="1"/>
    <col min="15366" max="15401" width="12.85546875" customWidth="1"/>
    <col min="15621" max="15621" width="57.7109375" customWidth="1"/>
    <col min="15622" max="15657" width="12.85546875" customWidth="1"/>
    <col min="15877" max="15877" width="57.7109375" customWidth="1"/>
    <col min="15878" max="15913" width="12.85546875" customWidth="1"/>
    <col min="16133" max="16133" width="57.7109375" customWidth="1"/>
    <col min="16134" max="16169" width="12.85546875" customWidth="1"/>
  </cols>
  <sheetData>
    <row r="1" spans="1:42" s="26" customFormat="1" ht="51.75">
      <c r="A1" s="25" t="s">
        <v>63</v>
      </c>
      <c r="B1" s="12" t="s">
        <v>0</v>
      </c>
      <c r="C1" s="12" t="s">
        <v>1</v>
      </c>
      <c r="D1" s="13" t="s">
        <v>2</v>
      </c>
      <c r="E1" s="12" t="s">
        <v>3</v>
      </c>
      <c r="F1" s="12" t="s">
        <v>4</v>
      </c>
      <c r="G1" s="13" t="s">
        <v>5</v>
      </c>
      <c r="H1" s="12" t="s">
        <v>6</v>
      </c>
      <c r="I1" s="12" t="s">
        <v>7</v>
      </c>
      <c r="J1" s="13" t="s">
        <v>8</v>
      </c>
      <c r="K1" s="12" t="s">
        <v>9</v>
      </c>
      <c r="L1" s="12" t="s">
        <v>57</v>
      </c>
      <c r="M1" s="13" t="s">
        <v>10</v>
      </c>
      <c r="N1" s="14" t="s">
        <v>94</v>
      </c>
      <c r="O1" s="15" t="s">
        <v>95</v>
      </c>
      <c r="P1" s="16" t="s">
        <v>96</v>
      </c>
      <c r="Q1" s="12" t="s">
        <v>97</v>
      </c>
      <c r="R1" s="12" t="s">
        <v>98</v>
      </c>
      <c r="S1" s="13" t="s">
        <v>99</v>
      </c>
      <c r="T1" s="12" t="s">
        <v>18</v>
      </c>
      <c r="U1" s="12" t="s">
        <v>19</v>
      </c>
      <c r="V1" s="13" t="s">
        <v>20</v>
      </c>
      <c r="W1" s="12" t="s">
        <v>21</v>
      </c>
      <c r="X1" s="12" t="s">
        <v>22</v>
      </c>
      <c r="Y1" s="13" t="s">
        <v>23</v>
      </c>
      <c r="Z1" s="12" t="s">
        <v>24</v>
      </c>
      <c r="AA1" s="12" t="s">
        <v>25</v>
      </c>
      <c r="AB1" s="13" t="s">
        <v>26</v>
      </c>
      <c r="AC1" s="12" t="s">
        <v>27</v>
      </c>
      <c r="AD1" s="12" t="s">
        <v>28</v>
      </c>
      <c r="AE1" s="13" t="s">
        <v>29</v>
      </c>
      <c r="AF1" s="12" t="s">
        <v>30</v>
      </c>
      <c r="AG1" s="12" t="s">
        <v>60</v>
      </c>
      <c r="AH1" s="13" t="s">
        <v>31</v>
      </c>
      <c r="AI1" s="12" t="s">
        <v>101</v>
      </c>
      <c r="AJ1" s="12" t="s">
        <v>102</v>
      </c>
      <c r="AK1" s="13" t="s">
        <v>103</v>
      </c>
      <c r="AL1" s="56" t="s">
        <v>90</v>
      </c>
      <c r="AM1" s="56" t="s">
        <v>106</v>
      </c>
      <c r="AN1" s="56" t="s">
        <v>104</v>
      </c>
      <c r="AO1" s="56" t="s">
        <v>105</v>
      </c>
      <c r="AP1" s="55" t="s">
        <v>89</v>
      </c>
    </row>
    <row r="2" spans="1:42" ht="12.75" customHeight="1">
      <c r="A2" s="1" t="s">
        <v>33</v>
      </c>
      <c r="B2" s="2">
        <v>1771</v>
      </c>
      <c r="C2" s="2">
        <v>2654.8485541064401</v>
      </c>
      <c r="D2" s="3">
        <v>66.708136600133756</v>
      </c>
      <c r="E2" s="2">
        <v>318</v>
      </c>
      <c r="F2" s="2">
        <v>4607.7047119182307</v>
      </c>
      <c r="G2" s="3">
        <v>6.9014839249022453</v>
      </c>
      <c r="H2" s="2">
        <v>90</v>
      </c>
      <c r="I2" s="2">
        <v>1697.5288444203225</v>
      </c>
      <c r="J2" s="3">
        <v>5.3018244901006959</v>
      </c>
      <c r="K2" s="2">
        <v>492</v>
      </c>
      <c r="L2" s="2">
        <v>4607.7047119182307</v>
      </c>
      <c r="M2" s="3">
        <v>10.677767581924229</v>
      </c>
      <c r="N2" s="2">
        <v>448</v>
      </c>
      <c r="O2" s="2">
        <v>4092.2565406787007</v>
      </c>
      <c r="P2" s="3">
        <v>10.947505258937145</v>
      </c>
      <c r="Q2" s="2">
        <v>44</v>
      </c>
      <c r="R2" s="2">
        <v>515.44817123953021</v>
      </c>
      <c r="S2" s="3">
        <v>8.536260763946542</v>
      </c>
      <c r="T2" s="2">
        <v>219</v>
      </c>
      <c r="U2" s="2">
        <v>2122</v>
      </c>
      <c r="V2" s="3">
        <v>10.320452403393025</v>
      </c>
      <c r="W2" s="2">
        <v>432</v>
      </c>
      <c r="X2" s="2">
        <v>1581.9883017864406</v>
      </c>
      <c r="Y2" s="3">
        <v>27.307407994873877</v>
      </c>
      <c r="Z2" s="2">
        <v>744</v>
      </c>
      <c r="AA2" s="2">
        <v>6114.1928111916532</v>
      </c>
      <c r="AB2" s="3">
        <v>12.16840919112256</v>
      </c>
      <c r="AC2" s="2">
        <v>2571</v>
      </c>
      <c r="AD2" s="2">
        <v>7362.5662129009015</v>
      </c>
      <c r="AE2" s="3">
        <v>34.9198896913826</v>
      </c>
      <c r="AF2" s="2">
        <v>227</v>
      </c>
      <c r="AG2" s="2">
        <v>2654.8485541064401</v>
      </c>
      <c r="AH2" s="3">
        <v>8.5503935676060774</v>
      </c>
      <c r="AI2" s="2">
        <v>239</v>
      </c>
      <c r="AJ2" s="2">
        <v>2356.6586901000001</v>
      </c>
      <c r="AK2" s="3">
        <v>10.14147704137244</v>
      </c>
      <c r="AL2" s="3">
        <f>Table1[[#This Row],[Age pensioners]]/Table1[[#This Row],[Total population]]*100</f>
        <v>20.196050243398492</v>
      </c>
      <c r="AM2" s="3">
        <f>Table1[[#This Row],[Health Care Card holders]]/Table1[[#This Row],[Total population]]*100</f>
        <v>8.4843937781414329</v>
      </c>
      <c r="AN2" s="3">
        <f>Table1[[#This Row],[Pensioner Concession Card holders]]/Table1[[#This Row],[Total population]]*100</f>
        <v>29.319054305916158</v>
      </c>
      <c r="AO2" s="3">
        <f>Table1[[#This Row],[Seniors Health Card holders]]/Table1[[#This Row],[Total population]]*100</f>
        <v>2.5886524027393887</v>
      </c>
      <c r="AP2" s="54">
        <f>Table1[[#This Row],[Persons aged 65 years and over]]+Table1[[#This Row],[Persons 0 to 64 years]]</f>
        <v>8769.0413652980933</v>
      </c>
    </row>
    <row r="3" spans="1:42" ht="12.75" customHeight="1">
      <c r="A3" s="1" t="s">
        <v>34</v>
      </c>
      <c r="B3" s="2">
        <v>742</v>
      </c>
      <c r="C3" s="2">
        <v>1350.5595110003751</v>
      </c>
      <c r="D3" s="3">
        <v>54.940192857580342</v>
      </c>
      <c r="E3" s="2">
        <v>189</v>
      </c>
      <c r="F3" s="2">
        <v>3339.8081852717432</v>
      </c>
      <c r="G3" s="3">
        <v>5.6590076290450808</v>
      </c>
      <c r="H3" s="2">
        <v>65</v>
      </c>
      <c r="I3" s="2">
        <v>1281.4004592208094</v>
      </c>
      <c r="J3" s="3">
        <v>5.072575051169018</v>
      </c>
      <c r="K3" s="2">
        <v>232</v>
      </c>
      <c r="L3" s="2">
        <v>3339.8081852717432</v>
      </c>
      <c r="M3" s="3">
        <v>6.9465067192511043</v>
      </c>
      <c r="N3" s="2">
        <v>206</v>
      </c>
      <c r="O3" s="2">
        <v>2940.2601665457564</v>
      </c>
      <c r="P3" s="3">
        <v>7.0061827298096082</v>
      </c>
      <c r="Q3" s="2">
        <v>26</v>
      </c>
      <c r="R3" s="2">
        <v>399.54801872598699</v>
      </c>
      <c r="S3" s="3">
        <v>6.5073530042532868</v>
      </c>
      <c r="T3" s="2">
        <v>124</v>
      </c>
      <c r="U3" s="2">
        <v>1497</v>
      </c>
      <c r="V3" s="3">
        <v>8.2832331329325317</v>
      </c>
      <c r="W3" s="2">
        <v>259</v>
      </c>
      <c r="X3" s="2">
        <v>1291.597831442625</v>
      </c>
      <c r="Y3" s="3">
        <v>20.052681546446621</v>
      </c>
      <c r="Z3" s="2">
        <v>448</v>
      </c>
      <c r="AA3" s="2">
        <v>4603.1727813871203</v>
      </c>
      <c r="AB3" s="3">
        <v>9.7324176448792716</v>
      </c>
      <c r="AC3" s="2">
        <v>1194</v>
      </c>
      <c r="AD3" s="2">
        <v>4775.1383059395557</v>
      </c>
      <c r="AE3" s="3">
        <v>25.004511356557842</v>
      </c>
      <c r="AF3" s="2">
        <v>128</v>
      </c>
      <c r="AG3" s="2">
        <v>1350.5595110003751</v>
      </c>
      <c r="AH3" s="3">
        <v>9.4775534848656111</v>
      </c>
      <c r="AI3" s="2">
        <v>167</v>
      </c>
      <c r="AJ3" s="2">
        <v>1244.4885657</v>
      </c>
      <c r="AK3" s="3">
        <v>13.419167086205075</v>
      </c>
      <c r="AL3" s="3">
        <f>Table1[[#This Row],[Age pensioners]]/Table1[[#This Row],[Total population]]*100</f>
        <v>12.462770637986679</v>
      </c>
      <c r="AM3" s="3">
        <f>Table1[[#This Row],[Health Care Card holders]]/Table1[[#This Row],[Total population]]*100</f>
        <v>7.5246917059542211</v>
      </c>
      <c r="AN3" s="3">
        <f>Table1[[#This Row],[Pensioner Concession Card holders]]/Table1[[#This Row],[Total population]]*100</f>
        <v>20.054647091315491</v>
      </c>
      <c r="AO3" s="3">
        <f>Table1[[#This Row],[Seniors Health Card holders]]/Table1[[#This Row],[Total population]]*100</f>
        <v>2.1499119159869204</v>
      </c>
      <c r="AP3" s="54">
        <f>Table1[[#This Row],[Persons aged 65 years and over]]+Table1[[#This Row],[Persons 0 to 64 years]]</f>
        <v>5953.7322923874954</v>
      </c>
    </row>
    <row r="4" spans="1:42" ht="12.75" customHeight="1">
      <c r="A4" s="1" t="s">
        <v>35</v>
      </c>
      <c r="B4" s="2">
        <v>211</v>
      </c>
      <c r="C4" s="2">
        <v>401.19855254651594</v>
      </c>
      <c r="D4" s="3">
        <v>52.592413073458466</v>
      </c>
      <c r="E4" s="2">
        <v>73</v>
      </c>
      <c r="F4" s="2">
        <v>1748.0478538678567</v>
      </c>
      <c r="G4" s="3">
        <v>4.1760870469578357</v>
      </c>
      <c r="H4" s="2">
        <v>44</v>
      </c>
      <c r="I4" s="2">
        <v>658.23465908402898</v>
      </c>
      <c r="J4" s="3">
        <v>6.6845462165770044</v>
      </c>
      <c r="K4" s="2">
        <v>138</v>
      </c>
      <c r="L4" s="2">
        <v>1748.0478538678567</v>
      </c>
      <c r="M4" s="3">
        <v>7.8945207189065929</v>
      </c>
      <c r="N4" s="2">
        <v>123</v>
      </c>
      <c r="O4" s="2">
        <v>1600.1743494979864</v>
      </c>
      <c r="P4" s="3">
        <v>7.6866623964187459</v>
      </c>
      <c r="Q4" s="2">
        <v>15</v>
      </c>
      <c r="R4" s="2">
        <v>147.87350436987026</v>
      </c>
      <c r="S4" s="3">
        <v>10.143805047374196</v>
      </c>
      <c r="T4" s="2">
        <v>64</v>
      </c>
      <c r="U4" s="2">
        <v>690</v>
      </c>
      <c r="V4" s="3">
        <v>9.27536231884058</v>
      </c>
      <c r="W4" s="2">
        <v>115</v>
      </c>
      <c r="X4" s="2">
        <v>624.3289922065934</v>
      </c>
      <c r="Y4" s="3">
        <v>18.419775700876944</v>
      </c>
      <c r="Z4" s="2">
        <v>209</v>
      </c>
      <c r="AA4" s="2">
        <v>2398.1222592036584</v>
      </c>
      <c r="AB4" s="3">
        <v>8.7151519985224777</v>
      </c>
      <c r="AC4" s="2">
        <v>406</v>
      </c>
      <c r="AD4" s="2">
        <v>2175.3382890739376</v>
      </c>
      <c r="AE4" s="3">
        <v>18.663763794312565</v>
      </c>
      <c r="AF4" s="2">
        <v>29</v>
      </c>
      <c r="AG4" s="2">
        <v>401.19855254651594</v>
      </c>
      <c r="AH4" s="3">
        <v>7.2283411333189367</v>
      </c>
      <c r="AI4" s="2">
        <v>32</v>
      </c>
      <c r="AJ4" s="2">
        <v>380.89968070000003</v>
      </c>
      <c r="AK4" s="3">
        <v>8.4011622013417977</v>
      </c>
      <c r="AL4" s="3">
        <f>Table1[[#This Row],[Age pensioners]]/Table1[[#This Row],[Total population]]*100</f>
        <v>7.5375426465707536</v>
      </c>
      <c r="AM4" s="3">
        <f>Table1[[#This Row],[Health Care Card holders]]/Table1[[#This Row],[Total population]]*100</f>
        <v>7.4660967447075235</v>
      </c>
      <c r="AN4" s="3">
        <f>Table1[[#This Row],[Pensioner Concession Card holders]]/Table1[[#This Row],[Total population]]*100</f>
        <v>14.503518078235667</v>
      </c>
      <c r="AO4" s="3">
        <f>Table1[[#This Row],[Seniors Health Card holders]]/Table1[[#This Row],[Total population]]*100</f>
        <v>1.0359655770168334</v>
      </c>
      <c r="AP4" s="54">
        <f>Table1[[#This Row],[Persons aged 65 years and over]]+Table1[[#This Row],[Persons 0 to 64 years]]</f>
        <v>2799.3208117501745</v>
      </c>
    </row>
    <row r="5" spans="1:42" ht="12.75" customHeight="1">
      <c r="A5" s="1" t="s">
        <v>36</v>
      </c>
      <c r="B5" s="2">
        <v>646</v>
      </c>
      <c r="C5" s="2">
        <v>1043.7104416663503</v>
      </c>
      <c r="D5" s="3">
        <v>61.894561385111736</v>
      </c>
      <c r="E5" s="2">
        <v>155</v>
      </c>
      <c r="F5" s="2">
        <v>2352.9498255186577</v>
      </c>
      <c r="G5" s="3">
        <v>6.5874757854572419</v>
      </c>
      <c r="H5" s="2">
        <v>47</v>
      </c>
      <c r="I5" s="2">
        <v>938.2952356981084</v>
      </c>
      <c r="J5" s="3">
        <v>5.0090843704467032</v>
      </c>
      <c r="K5" s="2">
        <v>207</v>
      </c>
      <c r="L5" s="2">
        <v>2352.9498255186577</v>
      </c>
      <c r="M5" s="3">
        <v>8.7974676618687031</v>
      </c>
      <c r="N5" s="2">
        <v>184</v>
      </c>
      <c r="O5" s="2">
        <v>2059.9338266865557</v>
      </c>
      <c r="P5" s="3">
        <v>8.9323257677635031</v>
      </c>
      <c r="Q5" s="2">
        <v>23</v>
      </c>
      <c r="R5" s="2">
        <v>293.01599883210184</v>
      </c>
      <c r="S5" s="3">
        <v>7.8494007466053075</v>
      </c>
      <c r="T5" s="2">
        <v>88</v>
      </c>
      <c r="U5" s="2">
        <v>1102</v>
      </c>
      <c r="V5" s="3">
        <v>7.9854809437386569</v>
      </c>
      <c r="W5" s="2">
        <v>185</v>
      </c>
      <c r="X5" s="2">
        <v>1013.7661134813924</v>
      </c>
      <c r="Y5" s="3">
        <v>18.248785152690512</v>
      </c>
      <c r="Z5" s="2">
        <v>319</v>
      </c>
      <c r="AA5" s="2">
        <v>3272.1808712746265</v>
      </c>
      <c r="AB5" s="3">
        <v>9.7488498511923201</v>
      </c>
      <c r="AC5" s="2">
        <v>1003</v>
      </c>
      <c r="AD5" s="2">
        <v>3478.4421410157252</v>
      </c>
      <c r="AE5" s="3">
        <v>28.834747261517428</v>
      </c>
      <c r="AF5" s="2">
        <v>102</v>
      </c>
      <c r="AG5" s="2">
        <v>1043.7104416663503</v>
      </c>
      <c r="AH5" s="3">
        <v>9.772825481859746</v>
      </c>
      <c r="AI5" s="2">
        <v>98</v>
      </c>
      <c r="AJ5" s="2">
        <v>792.22339840000006</v>
      </c>
      <c r="AK5" s="3">
        <v>12.37024811409559</v>
      </c>
      <c r="AL5" s="3">
        <f>Table1[[#This Row],[Age pensioners]]/Table1[[#This Row],[Total population]]*100</f>
        <v>14.967939485941233</v>
      </c>
      <c r="AM5" s="3">
        <f>Table1[[#This Row],[Health Care Card holders]]/Table1[[#This Row],[Total population]]*100</f>
        <v>7.3912890031195877</v>
      </c>
      <c r="AN5" s="3">
        <f>Table1[[#This Row],[Pensioner Concession Card holders]]/Table1[[#This Row],[Total population]]*100</f>
        <v>23.2396955176456</v>
      </c>
      <c r="AO5" s="3">
        <f>Table1[[#This Row],[Seniors Health Card holders]]/Table1[[#This Row],[Total population]]*100</f>
        <v>2.3633588662012475</v>
      </c>
      <c r="AP5" s="54">
        <f>Table1[[#This Row],[Persons aged 65 years and over]]+Table1[[#This Row],[Persons 0 to 64 years]]</f>
        <v>4315.8913129409766</v>
      </c>
    </row>
    <row r="6" spans="1:42" ht="12.75" customHeight="1">
      <c r="A6" s="1" t="s">
        <v>37</v>
      </c>
      <c r="B6" s="2">
        <v>2035</v>
      </c>
      <c r="C6" s="2">
        <v>2978.7016756949506</v>
      </c>
      <c r="D6" s="3">
        <v>68.318355497121786</v>
      </c>
      <c r="E6" s="2">
        <v>561</v>
      </c>
      <c r="F6" s="2">
        <v>6036.9394288981139</v>
      </c>
      <c r="G6" s="3">
        <v>9.2927882846489958</v>
      </c>
      <c r="H6" s="2">
        <v>126</v>
      </c>
      <c r="I6" s="2">
        <v>2262.4909321592831</v>
      </c>
      <c r="J6" s="3">
        <v>5.5690830937274844</v>
      </c>
      <c r="K6" s="2">
        <v>603</v>
      </c>
      <c r="L6" s="2">
        <v>6036.9394288981139</v>
      </c>
      <c r="M6" s="3">
        <v>9.9885050546227188</v>
      </c>
      <c r="N6" s="2">
        <v>533</v>
      </c>
      <c r="O6" s="2">
        <v>5220.9958786342077</v>
      </c>
      <c r="P6" s="3">
        <v>10.208780324481518</v>
      </c>
      <c r="Q6" s="2">
        <v>70</v>
      </c>
      <c r="R6" s="2">
        <v>815.94355026390599</v>
      </c>
      <c r="S6" s="3">
        <v>8.5790248574621906</v>
      </c>
      <c r="T6" s="2">
        <v>282</v>
      </c>
      <c r="U6" s="2">
        <v>2962</v>
      </c>
      <c r="V6" s="3">
        <v>9.5205941931127622</v>
      </c>
      <c r="W6" s="2">
        <v>556</v>
      </c>
      <c r="X6" s="2">
        <v>2226.5677690803755</v>
      </c>
      <c r="Y6" s="3">
        <v>24.971168976798808</v>
      </c>
      <c r="Z6" s="2">
        <v>801</v>
      </c>
      <c r="AA6" s="2">
        <v>8210.2327650724474</v>
      </c>
      <c r="AB6" s="3">
        <v>9.7561180409838464</v>
      </c>
      <c r="AC6" s="2">
        <v>3269</v>
      </c>
      <c r="AD6" s="2">
        <v>9173.4274817078694</v>
      </c>
      <c r="AE6" s="3">
        <v>35.635535425755513</v>
      </c>
      <c r="AF6" s="2">
        <v>302</v>
      </c>
      <c r="AG6" s="2">
        <v>2978.7016756949506</v>
      </c>
      <c r="AH6" s="3">
        <v>10.138645385813652</v>
      </c>
      <c r="AI6" s="2">
        <v>279</v>
      </c>
      <c r="AJ6" s="2">
        <v>2804.4911753000001</v>
      </c>
      <c r="AK6" s="3">
        <v>9.9483286828369142</v>
      </c>
      <c r="AL6" s="3">
        <f>Table1[[#This Row],[Age pensioners]]/Table1[[#This Row],[Total population]]*100</f>
        <v>18.187612151746851</v>
      </c>
      <c r="AM6" s="3">
        <f>Table1[[#This Row],[Health Care Card holders]]/Table1[[#This Row],[Total population]]*100</f>
        <v>7.1588586405647314</v>
      </c>
      <c r="AN6" s="3">
        <f>Table1[[#This Row],[Pensioner Concession Card holders]]/Table1[[#This Row],[Total population]]*100</f>
        <v>29.216365662928972</v>
      </c>
      <c r="AO6" s="3">
        <f>Table1[[#This Row],[Seniors Health Card holders]]/Table1[[#This Row],[Total population]]*100</f>
        <v>2.6990952677285254</v>
      </c>
      <c r="AP6" s="54">
        <f>Table1[[#This Row],[Persons aged 65 years and over]]+Table1[[#This Row],[Persons 0 to 64 years]]</f>
        <v>11188.934440767398</v>
      </c>
    </row>
    <row r="7" spans="1:42" ht="12.75" customHeight="1">
      <c r="A7" s="1" t="s">
        <v>38</v>
      </c>
      <c r="B7" s="2">
        <v>1260</v>
      </c>
      <c r="C7" s="2">
        <v>2091.0264042887115</v>
      </c>
      <c r="D7" s="3">
        <v>60.257488734514787</v>
      </c>
      <c r="E7" s="2">
        <v>443</v>
      </c>
      <c r="F7" s="2">
        <v>5279.0986870426859</v>
      </c>
      <c r="G7" s="3">
        <v>8.3915839854883547</v>
      </c>
      <c r="H7" s="2">
        <v>131</v>
      </c>
      <c r="I7" s="2">
        <v>2051.0735549457636</v>
      </c>
      <c r="J7" s="3">
        <v>6.3868991769758372</v>
      </c>
      <c r="K7" s="2">
        <v>592</v>
      </c>
      <c r="L7" s="2">
        <v>5279.0986870426859</v>
      </c>
      <c r="M7" s="3">
        <v>11.214035483993467</v>
      </c>
      <c r="N7" s="2">
        <v>498</v>
      </c>
      <c r="O7" s="2">
        <v>4676.382241825695</v>
      </c>
      <c r="P7" s="3">
        <v>10.649257786197927</v>
      </c>
      <c r="Q7" s="2">
        <v>94</v>
      </c>
      <c r="R7" s="2">
        <v>602.71644521699045</v>
      </c>
      <c r="S7" s="3">
        <v>15.596056942856112</v>
      </c>
      <c r="T7" s="2">
        <v>233</v>
      </c>
      <c r="U7" s="2">
        <v>2215</v>
      </c>
      <c r="V7" s="3">
        <v>10.519187358916479</v>
      </c>
      <c r="W7" s="2">
        <v>440</v>
      </c>
      <c r="X7" s="2">
        <v>1688.9926873412705</v>
      </c>
      <c r="Y7" s="3">
        <v>26.051030492774153</v>
      </c>
      <c r="Z7" s="2">
        <v>833</v>
      </c>
      <c r="AA7" s="2">
        <v>7055.7373315218192</v>
      </c>
      <c r="AB7" s="3">
        <v>11.805995048576081</v>
      </c>
      <c r="AC7" s="2">
        <v>2234</v>
      </c>
      <c r="AD7" s="2">
        <v>7465.9697217346729</v>
      </c>
      <c r="AE7" s="3">
        <v>29.922435842412494</v>
      </c>
      <c r="AF7" s="2">
        <v>185</v>
      </c>
      <c r="AG7" s="2">
        <v>2091.0264042887115</v>
      </c>
      <c r="AH7" s="3">
        <v>8.847329695147014</v>
      </c>
      <c r="AI7" s="2">
        <v>138</v>
      </c>
      <c r="AJ7" s="2">
        <v>2103.7732185999998</v>
      </c>
      <c r="AK7" s="3">
        <v>6.5596423977597267</v>
      </c>
      <c r="AL7" s="3">
        <f>Table1[[#This Row],[Age pensioners]]/Table1[[#This Row],[Total population]]*100</f>
        <v>13.775364012814379</v>
      </c>
      <c r="AM7" s="3">
        <f>Table1[[#This Row],[Health Care Card holders]]/Table1[[#This Row],[Total population]]*100</f>
        <v>9.1070462084717274</v>
      </c>
      <c r="AN7" s="3">
        <f>Table1[[#This Row],[Pensioner Concession Card holders]]/Table1[[#This Row],[Total population]]*100</f>
        <v>24.423939051291526</v>
      </c>
      <c r="AO7" s="3">
        <f>Table1[[#This Row],[Seniors Health Card holders]]/Table1[[#This Row],[Total population]]*100</f>
        <v>2.0225732875957618</v>
      </c>
      <c r="AP7" s="54">
        <f>Table1[[#This Row],[Persons aged 65 years and over]]+Table1[[#This Row],[Persons 0 to 64 years]]</f>
        <v>9146.7637358105312</v>
      </c>
    </row>
    <row r="8" spans="1:42" ht="12.75" customHeight="1">
      <c r="A8" s="1" t="s">
        <v>41</v>
      </c>
      <c r="B8" s="2">
        <v>2502</v>
      </c>
      <c r="C8" s="2">
        <v>3656.1344001846523</v>
      </c>
      <c r="D8" s="3">
        <v>68.432932877785817</v>
      </c>
      <c r="E8" s="2">
        <v>486</v>
      </c>
      <c r="F8" s="2">
        <v>6512.5098183852406</v>
      </c>
      <c r="G8" s="3">
        <v>7.4625607262501195</v>
      </c>
      <c r="H8" s="2">
        <v>114</v>
      </c>
      <c r="I8" s="2">
        <v>2384.6673104679608</v>
      </c>
      <c r="J8" s="3">
        <v>4.7805410632994736</v>
      </c>
      <c r="K8" s="2">
        <v>754</v>
      </c>
      <c r="L8" s="2">
        <v>6512.5098183852406</v>
      </c>
      <c r="M8" s="3">
        <v>11.577717669943603</v>
      </c>
      <c r="N8" s="2">
        <v>676</v>
      </c>
      <c r="O8" s="2">
        <v>5766.0803138667934</v>
      </c>
      <c r="P8" s="3">
        <v>11.723735418223256</v>
      </c>
      <c r="Q8" s="2">
        <v>78</v>
      </c>
      <c r="R8" s="2">
        <v>746.42950451844763</v>
      </c>
      <c r="S8" s="3">
        <v>10.449747702607363</v>
      </c>
      <c r="T8" s="2">
        <v>282</v>
      </c>
      <c r="U8" s="2">
        <v>3264</v>
      </c>
      <c r="V8" s="3">
        <v>8.6397058823529402</v>
      </c>
      <c r="W8" s="2">
        <v>521</v>
      </c>
      <c r="X8" s="2">
        <v>2331.9631466299074</v>
      </c>
      <c r="Y8" s="3">
        <v>22.341690980534391</v>
      </c>
      <c r="Z8" s="2">
        <v>994</v>
      </c>
      <c r="AA8" s="2">
        <v>8720.7613131632534</v>
      </c>
      <c r="AB8" s="3">
        <v>11.398087441054496</v>
      </c>
      <c r="AC8" s="2">
        <v>3717</v>
      </c>
      <c r="AD8" s="2">
        <v>10275.402925235039</v>
      </c>
      <c r="AE8" s="3">
        <v>36.173763958895826</v>
      </c>
      <c r="AF8" s="2">
        <v>323</v>
      </c>
      <c r="AG8" s="2">
        <v>3656.1344001846523</v>
      </c>
      <c r="AH8" s="3">
        <v>8.8344673539267848</v>
      </c>
      <c r="AI8" s="2">
        <v>291</v>
      </c>
      <c r="AJ8" s="2">
        <v>3380.8043543999997</v>
      </c>
      <c r="AK8" s="3">
        <v>8.6074191078603413</v>
      </c>
      <c r="AL8" s="3">
        <f>Table1[[#This Row],[Age pensioners]]/Table1[[#This Row],[Total population]]*100</f>
        <v>20.215085090372941</v>
      </c>
      <c r="AM8" s="3">
        <f>Table1[[#This Row],[Health Care Card holders]]/Table1[[#This Row],[Total population]]*100</f>
        <v>8.0310929575662282</v>
      </c>
      <c r="AN8" s="3">
        <f>Table1[[#This Row],[Pensioner Concession Card holders]]/Table1[[#This Row],[Total population]]*100</f>
        <v>30.031763101884977</v>
      </c>
      <c r="AO8" s="3">
        <f>Table1[[#This Row],[Seniors Health Card holders]]/Table1[[#This Row],[Total population]]*100</f>
        <v>2.609701232690032</v>
      </c>
      <c r="AP8" s="54">
        <f>Table1[[#This Row],[Persons aged 65 years and over]]+Table1[[#This Row],[Persons 0 to 64 years]]</f>
        <v>12376.895713347905</v>
      </c>
    </row>
    <row r="9" spans="1:42" ht="12.75" customHeight="1">
      <c r="A9" s="1" t="s">
        <v>42</v>
      </c>
      <c r="B9" s="2">
        <v>1330</v>
      </c>
      <c r="C9" s="2">
        <v>2325.7482479370697</v>
      </c>
      <c r="D9" s="3">
        <v>57.185897105574746</v>
      </c>
      <c r="E9" s="2">
        <v>341</v>
      </c>
      <c r="F9" s="2">
        <v>6037.1306525722102</v>
      </c>
      <c r="G9" s="3">
        <v>5.6483786690074664</v>
      </c>
      <c r="H9" s="2">
        <v>103</v>
      </c>
      <c r="I9" s="2">
        <v>2286.879847985344</v>
      </c>
      <c r="J9" s="3">
        <v>4.5039532833672551</v>
      </c>
      <c r="K9" s="2">
        <v>489</v>
      </c>
      <c r="L9" s="2">
        <v>6037.1306525722102</v>
      </c>
      <c r="M9" s="3">
        <v>8.0998743963186257</v>
      </c>
      <c r="N9" s="2">
        <v>432</v>
      </c>
      <c r="O9" s="2">
        <v>5235.9828305006058</v>
      </c>
      <c r="P9" s="3">
        <v>8.2506000112054814</v>
      </c>
      <c r="Q9" s="2">
        <v>57</v>
      </c>
      <c r="R9" s="2">
        <v>801.14782207160442</v>
      </c>
      <c r="S9" s="3">
        <v>7.1147918560908838</v>
      </c>
      <c r="T9" s="2">
        <v>235</v>
      </c>
      <c r="U9" s="2">
        <v>2723</v>
      </c>
      <c r="V9" s="3">
        <v>8.6301872934263688</v>
      </c>
      <c r="W9" s="2">
        <v>488</v>
      </c>
      <c r="X9" s="2">
        <v>2544.9832739670032</v>
      </c>
      <c r="Y9" s="3">
        <v>19.174978672426715</v>
      </c>
      <c r="Z9" s="2">
        <v>792</v>
      </c>
      <c r="AA9" s="2">
        <v>8486.4484787141337</v>
      </c>
      <c r="AB9" s="3">
        <v>9.3325258732968095</v>
      </c>
      <c r="AC9" s="2">
        <v>2189</v>
      </c>
      <c r="AD9" s="2">
        <v>8546.6465582184337</v>
      </c>
      <c r="AE9" s="3">
        <v>25.612384753351748</v>
      </c>
      <c r="AF9" s="2">
        <v>213</v>
      </c>
      <c r="AG9" s="2">
        <v>2325.7482479370697</v>
      </c>
      <c r="AH9" s="3">
        <v>9.1583429199153539</v>
      </c>
      <c r="AI9" s="2">
        <v>216</v>
      </c>
      <c r="AJ9" s="2">
        <v>1995.4277650000001</v>
      </c>
      <c r="AK9" s="3">
        <v>10.824746642733016</v>
      </c>
      <c r="AL9" s="3">
        <f>Table1[[#This Row],[Age pensioners]]/Table1[[#This Row],[Total population]]*100</f>
        <v>12.300923055919394</v>
      </c>
      <c r="AM9" s="3">
        <f>Table1[[#This Row],[Health Care Card holders]]/Table1[[#This Row],[Total population]]*100</f>
        <v>7.325060947585083</v>
      </c>
      <c r="AN9" s="3">
        <f>Table1[[#This Row],[Pensioner Concession Card holders]]/Table1[[#This Row],[Total population]]*100</f>
        <v>20.245654563464328</v>
      </c>
      <c r="AO9" s="3">
        <f>Table1[[#This Row],[Seniors Health Card holders]]/Table1[[#This Row],[Total population]]*100</f>
        <v>1.9699974518126551</v>
      </c>
      <c r="AP9" s="54">
        <f>Table1[[#This Row],[Persons aged 65 years and over]]+Table1[[#This Row],[Persons 0 to 64 years]]</f>
        <v>10812.196726651204</v>
      </c>
    </row>
    <row r="10" spans="1:42" ht="12.75" customHeight="1">
      <c r="A10" s="1" t="s">
        <v>43</v>
      </c>
      <c r="B10" s="2">
        <v>2436</v>
      </c>
      <c r="C10" s="2">
        <v>4469.4683363038585</v>
      </c>
      <c r="D10" s="3">
        <v>54.503126920337749</v>
      </c>
      <c r="E10" s="2">
        <v>777</v>
      </c>
      <c r="F10" s="2">
        <v>16889.147847770051</v>
      </c>
      <c r="G10" s="3">
        <v>4.6005873535093178</v>
      </c>
      <c r="H10" s="2">
        <v>352</v>
      </c>
      <c r="I10" s="2">
        <v>6956.5396038130948</v>
      </c>
      <c r="J10" s="3">
        <v>5.0599870057098197</v>
      </c>
      <c r="K10" s="2">
        <v>1279</v>
      </c>
      <c r="L10" s="2">
        <v>16889.147847770051</v>
      </c>
      <c r="M10" s="3">
        <v>7.5729101996633421</v>
      </c>
      <c r="N10" s="2">
        <v>1097</v>
      </c>
      <c r="O10" s="2">
        <v>14841.825179258194</v>
      </c>
      <c r="P10" s="3">
        <v>7.3912742317776639</v>
      </c>
      <c r="Q10" s="2">
        <v>182</v>
      </c>
      <c r="R10" s="2">
        <v>2047.3226685118557</v>
      </c>
      <c r="S10" s="3">
        <v>8.8896588114413326</v>
      </c>
      <c r="T10" s="2">
        <v>639</v>
      </c>
      <c r="U10" s="2">
        <v>6337</v>
      </c>
      <c r="V10" s="3">
        <v>10.083635789805902</v>
      </c>
      <c r="W10" s="2">
        <v>1226</v>
      </c>
      <c r="X10" s="2">
        <v>5933.0659571318683</v>
      </c>
      <c r="Y10" s="3">
        <v>20.663852531864766</v>
      </c>
      <c r="Z10" s="2">
        <v>1812</v>
      </c>
      <c r="AA10" s="2">
        <v>22609.017719175878</v>
      </c>
      <c r="AB10" s="3">
        <v>8.0145012158717055</v>
      </c>
      <c r="AC10" s="2">
        <v>4438</v>
      </c>
      <c r="AD10" s="2">
        <v>21733.195344827338</v>
      </c>
      <c r="AE10" s="3">
        <v>20.420375051091035</v>
      </c>
      <c r="AF10" s="2">
        <v>514</v>
      </c>
      <c r="AG10" s="2">
        <v>4469.4683363038585</v>
      </c>
      <c r="AH10" s="3">
        <v>11.500249276294582</v>
      </c>
      <c r="AI10" s="2">
        <v>503</v>
      </c>
      <c r="AJ10" s="2">
        <v>4231.202781</v>
      </c>
      <c r="AK10" s="3">
        <v>11.887872693284656</v>
      </c>
      <c r="AL10" s="3">
        <f>Table1[[#This Row],[Age pensioners]]/Table1[[#This Row],[Total population]]*100</f>
        <v>8.9960716230922344</v>
      </c>
      <c r="AM10" s="3">
        <f>Table1[[#This Row],[Health Care Card holders]]/Table1[[#This Row],[Total population]]*100</f>
        <v>6.6916591876203313</v>
      </c>
      <c r="AN10" s="3">
        <f>Table1[[#This Row],[Pensioner Concession Card holders]]/Table1[[#This Row],[Total population]]*100</f>
        <v>16.389394853564589</v>
      </c>
      <c r="AO10" s="3">
        <f>Table1[[#This Row],[Seniors Health Card holders]]/Table1[[#This Row],[Total population]]*100</f>
        <v>1.8981858843470478</v>
      </c>
      <c r="AP10" s="54">
        <f>Table1[[#This Row],[Persons aged 65 years and over]]+Table1[[#This Row],[Persons 0 to 64 years]]</f>
        <v>27078.486055479734</v>
      </c>
    </row>
    <row r="11" spans="1:42" ht="12.75" customHeight="1">
      <c r="A11" s="1" t="s">
        <v>44</v>
      </c>
      <c r="B11" s="2">
        <v>411</v>
      </c>
      <c r="C11" s="2">
        <v>628.8670061300877</v>
      </c>
      <c r="D11" s="3">
        <v>65.355630998866616</v>
      </c>
      <c r="E11" s="2">
        <v>110</v>
      </c>
      <c r="F11" s="2">
        <v>1746.4166503922818</v>
      </c>
      <c r="G11" s="3">
        <v>6.2986115011725117</v>
      </c>
      <c r="H11" s="2">
        <v>43</v>
      </c>
      <c r="I11" s="2">
        <v>656.43787771188715</v>
      </c>
      <c r="J11" s="3">
        <v>6.5505056091344018</v>
      </c>
      <c r="K11" s="2">
        <v>160</v>
      </c>
      <c r="L11" s="2">
        <v>1746.4166503922818</v>
      </c>
      <c r="M11" s="3">
        <v>9.1616167289781991</v>
      </c>
      <c r="N11" s="2">
        <v>138</v>
      </c>
      <c r="O11" s="2">
        <v>1556.3506426032166</v>
      </c>
      <c r="P11" s="3">
        <v>8.8668964578043603</v>
      </c>
      <c r="Q11" s="2">
        <v>22</v>
      </c>
      <c r="R11" s="2">
        <v>190.06600778906531</v>
      </c>
      <c r="S11" s="3">
        <v>11.574926130092413</v>
      </c>
      <c r="T11" s="2">
        <v>85</v>
      </c>
      <c r="U11" s="2">
        <v>739</v>
      </c>
      <c r="V11" s="3">
        <v>11.502029769959405</v>
      </c>
      <c r="W11" s="2">
        <v>170</v>
      </c>
      <c r="X11" s="2">
        <v>586.07867843210749</v>
      </c>
      <c r="Y11" s="3">
        <v>29.006344413481873</v>
      </c>
      <c r="Z11" s="2">
        <v>194</v>
      </c>
      <c r="AA11" s="2">
        <v>2290.2495018215745</v>
      </c>
      <c r="AB11" s="3">
        <v>8.4706928151583494</v>
      </c>
      <c r="AC11" s="2">
        <v>670</v>
      </c>
      <c r="AD11" s="2">
        <v>2424.8434334709996</v>
      </c>
      <c r="AE11" s="3">
        <v>27.630649911319853</v>
      </c>
      <c r="AF11" s="2">
        <v>54</v>
      </c>
      <c r="AG11" s="2">
        <v>628.8670061300877</v>
      </c>
      <c r="AH11" s="3">
        <v>8.5868712261284603</v>
      </c>
      <c r="AI11" s="2">
        <v>50</v>
      </c>
      <c r="AJ11" s="2">
        <v>601.65184499999998</v>
      </c>
      <c r="AK11" s="3">
        <v>8.3104540301044043</v>
      </c>
      <c r="AL11" s="3">
        <f>Table1[[#This Row],[Age pensioners]]/Table1[[#This Row],[Total population]]*100</f>
        <v>14.079602471516212</v>
      </c>
      <c r="AM11" s="3">
        <f>Table1[[#This Row],[Health Care Card holders]]/Table1[[#This Row],[Total population]]*100</f>
        <v>6.6458464220782121</v>
      </c>
      <c r="AN11" s="3">
        <f>Table1[[#This Row],[Pensioner Concession Card holders]]/Table1[[#This Row],[Total population]]*100</f>
        <v>22.952150014393826</v>
      </c>
      <c r="AO11" s="3">
        <f>Table1[[#This Row],[Seniors Health Card holders]]/Table1[[#This Row],[Total population]]*100</f>
        <v>1.8498747772795026</v>
      </c>
      <c r="AP11" s="54">
        <f>Table1[[#This Row],[Persons aged 65 years and over]]+Table1[[#This Row],[Persons 0 to 64 years]]</f>
        <v>2919.1165079516622</v>
      </c>
    </row>
    <row r="12" spans="1:42" ht="12.75" customHeight="1">
      <c r="A12" s="1" t="s">
        <v>45</v>
      </c>
      <c r="B12" s="2">
        <v>2873</v>
      </c>
      <c r="C12" s="2">
        <v>4284.680994609429</v>
      </c>
      <c r="D12" s="3">
        <v>67.052833189087607</v>
      </c>
      <c r="E12" s="2">
        <v>898</v>
      </c>
      <c r="F12" s="2">
        <v>10288.086308833144</v>
      </c>
      <c r="G12" s="3">
        <v>8.7285426370207961</v>
      </c>
      <c r="H12" s="2">
        <v>286</v>
      </c>
      <c r="I12" s="2">
        <v>4061.1396881796882</v>
      </c>
      <c r="J12" s="3">
        <v>7.0423581053473407</v>
      </c>
      <c r="K12" s="2">
        <v>1217</v>
      </c>
      <c r="L12" s="2">
        <v>10288.086308833144</v>
      </c>
      <c r="M12" s="3">
        <v>11.829216469102793</v>
      </c>
      <c r="N12" s="2">
        <v>1054</v>
      </c>
      <c r="O12" s="2">
        <v>9045.6436191054563</v>
      </c>
      <c r="P12" s="3">
        <v>11.652017748895489</v>
      </c>
      <c r="Q12" s="2">
        <v>163</v>
      </c>
      <c r="R12" s="2">
        <v>1242.4426897276885</v>
      </c>
      <c r="S12" s="3">
        <v>13.119317401732664</v>
      </c>
      <c r="T12" s="2">
        <v>568</v>
      </c>
      <c r="U12" s="2">
        <v>4817</v>
      </c>
      <c r="V12" s="3">
        <v>11.791571517542039</v>
      </c>
      <c r="W12" s="2">
        <v>1152</v>
      </c>
      <c r="X12" s="2">
        <v>3894.5592656714175</v>
      </c>
      <c r="Y12" s="3">
        <v>29.579727034951063</v>
      </c>
      <c r="Z12" s="2">
        <v>1564</v>
      </c>
      <c r="AA12" s="2">
        <v>14270.715531395888</v>
      </c>
      <c r="AB12" s="3">
        <v>10.959506526208623</v>
      </c>
      <c r="AC12" s="2">
        <v>4979</v>
      </c>
      <c r="AD12" s="2">
        <v>14848.142788125064</v>
      </c>
      <c r="AE12" s="3">
        <v>33.532813302293938</v>
      </c>
      <c r="AF12" s="2">
        <v>371</v>
      </c>
      <c r="AG12" s="2">
        <v>4284.680994609429</v>
      </c>
      <c r="AH12" s="3">
        <v>8.658754303220153</v>
      </c>
      <c r="AI12" s="2">
        <v>325</v>
      </c>
      <c r="AJ12" s="2">
        <v>4111.1374285000002</v>
      </c>
      <c r="AK12" s="3">
        <v>7.9053547990630006</v>
      </c>
      <c r="AL12" s="3">
        <f>Table1[[#This Row],[Age pensioners]]/Table1[[#This Row],[Total population]]*100</f>
        <v>15.483366232424631</v>
      </c>
      <c r="AM12" s="3">
        <f>Table1[[#This Row],[Health Care Card holders]]/Table1[[#This Row],[Total population]]*100</f>
        <v>8.4288147537459537</v>
      </c>
      <c r="AN12" s="3">
        <f>Table1[[#This Row],[Pensioner Concession Card holders]]/Table1[[#This Row],[Total population]]*100</f>
        <v>26.833164104156715</v>
      </c>
      <c r="AO12" s="3">
        <f>Table1[[#This Row],[Seniors Health Card holders]]/Table1[[#This Row],[Total population]]*100</f>
        <v>1.9994183335292508</v>
      </c>
      <c r="AP12" s="54">
        <f>Table1[[#This Row],[Persons aged 65 years and over]]+Table1[[#This Row],[Persons 0 to 64 years]]</f>
        <v>18555.396526005316</v>
      </c>
    </row>
    <row r="13" spans="1:42" ht="12.75" customHeight="1">
      <c r="A13" s="1" t="s">
        <v>46</v>
      </c>
      <c r="B13" s="2">
        <v>684</v>
      </c>
      <c r="C13" s="2">
        <v>1153.4383512545373</v>
      </c>
      <c r="D13" s="3">
        <v>59.300958673348028</v>
      </c>
      <c r="E13" s="2">
        <v>262</v>
      </c>
      <c r="F13" s="2">
        <v>4355.3998874711806</v>
      </c>
      <c r="G13" s="3">
        <v>6.0155211179040933</v>
      </c>
      <c r="H13" s="2">
        <v>88</v>
      </c>
      <c r="I13" s="2">
        <v>1343.1301873132372</v>
      </c>
      <c r="J13" s="3">
        <v>6.5518592934042319</v>
      </c>
      <c r="K13" s="2">
        <v>319</v>
      </c>
      <c r="L13" s="2">
        <v>4355.3998874711806</v>
      </c>
      <c r="M13" s="3">
        <v>7.3242413611122368</v>
      </c>
      <c r="N13" s="2">
        <v>276</v>
      </c>
      <c r="O13" s="2">
        <v>3967.1129909800143</v>
      </c>
      <c r="P13" s="3">
        <v>6.9572003778954246</v>
      </c>
      <c r="Q13" s="2">
        <v>43</v>
      </c>
      <c r="R13" s="2">
        <v>388.28689649116649</v>
      </c>
      <c r="S13" s="3">
        <v>11.074285634817514</v>
      </c>
      <c r="T13" s="2">
        <v>141</v>
      </c>
      <c r="U13" s="2">
        <v>1360</v>
      </c>
      <c r="V13" s="3">
        <v>10.367647058823531</v>
      </c>
      <c r="W13" s="2">
        <v>268</v>
      </c>
      <c r="X13" s="2">
        <v>1213.0517361701097</v>
      </c>
      <c r="Y13" s="3">
        <v>22.093039563682517</v>
      </c>
      <c r="Z13" s="2">
        <v>415</v>
      </c>
      <c r="AA13" s="2">
        <v>5562.256565355965</v>
      </c>
      <c r="AB13" s="3">
        <v>7.4610006770416115</v>
      </c>
      <c r="AC13" s="2">
        <v>1294</v>
      </c>
      <c r="AD13" s="2">
        <v>5577.0565420745897</v>
      </c>
      <c r="AE13" s="3">
        <v>23.20220335292942</v>
      </c>
      <c r="AF13" s="2">
        <v>84</v>
      </c>
      <c r="AG13" s="2">
        <v>1153.4383512545373</v>
      </c>
      <c r="AH13" s="3">
        <v>7.2825738721655471</v>
      </c>
      <c r="AI13" s="2">
        <v>78</v>
      </c>
      <c r="AJ13" s="2">
        <v>1025.2957936</v>
      </c>
      <c r="AK13" s="3">
        <v>7.6075607143698321</v>
      </c>
      <c r="AL13" s="3">
        <f>Table1[[#This Row],[Age pensioners]]/Table1[[#This Row],[Total population]]*100</f>
        <v>10.18509638232976</v>
      </c>
      <c r="AM13" s="3">
        <f>Table1[[#This Row],[Health Care Card holders]]/Table1[[#This Row],[Total population]]*100</f>
        <v>6.1795540916182032</v>
      </c>
      <c r="AN13" s="3">
        <f>Table1[[#This Row],[Pensioner Concession Card holders]]/Table1[[#This Row],[Total population]]*100</f>
        <v>19.268296372419169</v>
      </c>
      <c r="AO13" s="3">
        <f>Table1[[#This Row],[Seniors Health Card holders]]/Table1[[#This Row],[Total population]]*100</f>
        <v>1.2508013101106725</v>
      </c>
      <c r="AP13" s="54">
        <f>Table1[[#This Row],[Persons aged 65 years and over]]+Table1[[#This Row],[Persons 0 to 64 years]]</f>
        <v>6715.6949166105023</v>
      </c>
    </row>
    <row r="14" spans="1:42" ht="12.75" customHeight="1">
      <c r="A14" t="s">
        <v>47</v>
      </c>
      <c r="B14" s="4">
        <v>219.47327747399999</v>
      </c>
      <c r="C14" s="4">
        <v>363.07343790976688</v>
      </c>
      <c r="D14" s="5">
        <v>60.448728702798896</v>
      </c>
      <c r="E14" s="4">
        <v>68.477954720999989</v>
      </c>
      <c r="F14" s="4">
        <v>938.00157266359145</v>
      </c>
      <c r="G14" s="5">
        <v>7.300409372080999</v>
      </c>
      <c r="H14" s="4">
        <v>38.106978986999998</v>
      </c>
      <c r="I14" s="4">
        <v>373.36950821934897</v>
      </c>
      <c r="J14" s="5">
        <v>10.206237560409653</v>
      </c>
      <c r="K14" s="4">
        <v>133.80420441299998</v>
      </c>
      <c r="L14" s="4">
        <v>938.00157266359145</v>
      </c>
      <c r="M14" s="5">
        <v>14.264816639170821</v>
      </c>
      <c r="N14" s="4">
        <v>111.16923193199999</v>
      </c>
      <c r="O14" s="4">
        <v>844.92776222667464</v>
      </c>
      <c r="P14" s="5">
        <v>13.157246915290239</v>
      </c>
      <c r="Q14" s="4">
        <v>22.634972480999998</v>
      </c>
      <c r="R14" s="4">
        <v>93.073810436916773</v>
      </c>
      <c r="S14" s="5">
        <v>24.319378754071156</v>
      </c>
      <c r="T14" s="4">
        <v>66.472324247999993</v>
      </c>
      <c r="U14" s="4">
        <v>443.53085317199992</v>
      </c>
      <c r="V14" s="5">
        <v>14.987080103359174</v>
      </c>
      <c r="W14" s="4">
        <v>141.25368902699998</v>
      </c>
      <c r="X14" s="4">
        <v>420.37854441832701</v>
      </c>
      <c r="Y14" s="5">
        <v>33.601545774047793</v>
      </c>
      <c r="Z14" s="4">
        <v>218.04068427899998</v>
      </c>
      <c r="AA14" s="4">
        <v>1353.4756905237002</v>
      </c>
      <c r="AB14" s="5">
        <v>16.109686033196024</v>
      </c>
      <c r="AC14" s="4">
        <v>395.39572181999995</v>
      </c>
      <c r="AD14" s="4">
        <v>1315.7283290126081</v>
      </c>
      <c r="AE14" s="5">
        <v>30.051471348703551</v>
      </c>
      <c r="AF14" s="4">
        <v>22.921491119999999</v>
      </c>
      <c r="AG14" s="4">
        <v>363.07343790976688</v>
      </c>
      <c r="AH14" s="5">
        <v>6.3131831543393107</v>
      </c>
      <c r="AI14" s="4">
        <v>30.944013011999996</v>
      </c>
      <c r="AJ14" s="4">
        <v>364.35567308945383</v>
      </c>
      <c r="AK14" s="5">
        <v>8.4928039543391058</v>
      </c>
      <c r="AL14" s="5">
        <f>Table1[[#This Row],[Age pensioners]]/Table1[[#This Row],[Total population]]*100</f>
        <v>12.78572653928598</v>
      </c>
      <c r="AM14" s="5">
        <f>Table1[[#This Row],[Health Care Card holders]]/Table1[[#This Row],[Total population]]*100</f>
        <v>12.702268794251475</v>
      </c>
      <c r="AN14" s="5">
        <f>Table1[[#This Row],[Pensioner Concession Card holders]]/Table1[[#This Row],[Total population]]*100</f>
        <v>23.034337629523044</v>
      </c>
      <c r="AO14" s="5">
        <f>Table1[[#This Row],[Seniors Health Card holders]]/Table1[[#This Row],[Total population]]*100</f>
        <v>1.3353239205520606</v>
      </c>
      <c r="AP14" s="54">
        <f>Table1[[#This Row],[Persons aged 65 years and over]]+Table1[[#This Row],[Persons 0 to 64 years]]</f>
        <v>1716.5491284334671</v>
      </c>
    </row>
    <row r="15" spans="1:42" ht="12.75" customHeight="1">
      <c r="A15" s="1" t="s">
        <v>48</v>
      </c>
      <c r="B15" s="2">
        <v>1343</v>
      </c>
      <c r="C15" s="2">
        <v>2062.0121858021671</v>
      </c>
      <c r="D15" s="3">
        <v>65.13055593207099</v>
      </c>
      <c r="E15" s="2">
        <v>417</v>
      </c>
      <c r="F15" s="2">
        <v>6721.4109953734305</v>
      </c>
      <c r="G15" s="3">
        <v>6.204054480332104</v>
      </c>
      <c r="H15" s="2">
        <v>216</v>
      </c>
      <c r="I15" s="2">
        <v>2645.5218457122205</v>
      </c>
      <c r="J15" s="3">
        <v>8.1647407429307783</v>
      </c>
      <c r="K15" s="2">
        <v>705</v>
      </c>
      <c r="L15" s="2">
        <v>6721.4109953734305</v>
      </c>
      <c r="M15" s="3">
        <v>10.488869085453558</v>
      </c>
      <c r="N15" s="2">
        <v>586</v>
      </c>
      <c r="O15" s="2">
        <v>5764.8615253582757</v>
      </c>
      <c r="P15" s="3">
        <v>10.165031673741394</v>
      </c>
      <c r="Q15" s="2">
        <v>119</v>
      </c>
      <c r="R15" s="2">
        <v>956.54947001515495</v>
      </c>
      <c r="S15" s="3">
        <v>12.44054842224884</v>
      </c>
      <c r="T15" s="2">
        <v>351</v>
      </c>
      <c r="U15" s="2">
        <v>2729</v>
      </c>
      <c r="V15" s="3">
        <v>12.861854159032612</v>
      </c>
      <c r="W15" s="2">
        <v>680</v>
      </c>
      <c r="X15" s="2">
        <v>2619.6238726097108</v>
      </c>
      <c r="Y15" s="3">
        <v>25.957924994880017</v>
      </c>
      <c r="Z15" s="2">
        <v>896</v>
      </c>
      <c r="AA15" s="2">
        <v>9352.6436409387097</v>
      </c>
      <c r="AB15" s="3">
        <v>9.5801789782516487</v>
      </c>
      <c r="AC15" s="2">
        <v>2486</v>
      </c>
      <c r="AD15" s="2">
        <v>9012.5466103042963</v>
      </c>
      <c r="AE15" s="3">
        <v>27.583768578324875</v>
      </c>
      <c r="AF15" s="2">
        <v>203</v>
      </c>
      <c r="AG15" s="2">
        <v>2062.0121858021671</v>
      </c>
      <c r="AH15" s="3">
        <v>9.8447526837009764</v>
      </c>
      <c r="AI15" s="2">
        <v>201</v>
      </c>
      <c r="AJ15" s="2">
        <v>2007.8230648000001</v>
      </c>
      <c r="AK15" s="3">
        <v>10.010842266124763</v>
      </c>
      <c r="AL15" s="3">
        <f>Table1[[#This Row],[Age pensioners]]/Table1[[#This Row],[Total population]]*100</f>
        <v>11.765575943637144</v>
      </c>
      <c r="AM15" s="3">
        <f>Table1[[#This Row],[Health Care Card holders]]/Table1[[#This Row],[Total population]]*100</f>
        <v>7.8495577405054959</v>
      </c>
      <c r="AN15" s="3">
        <f>Table1[[#This Row],[Pensioner Concession Card holders]]/Table1[[#This Row],[Total population]]*100</f>
        <v>21.77901846305431</v>
      </c>
      <c r="AO15" s="3">
        <f>Table1[[#This Row],[Seniors Health Card holders]]/Table1[[#This Row],[Total population]]*100</f>
        <v>1.778415425583276</v>
      </c>
      <c r="AP15" s="54">
        <f>Table1[[#This Row],[Persons aged 65 years and over]]+Table1[[#This Row],[Persons 0 to 64 years]]</f>
        <v>11414.655826740876</v>
      </c>
    </row>
    <row r="16" spans="1:42" ht="12.75" customHeight="1">
      <c r="A16" s="1" t="s">
        <v>49</v>
      </c>
      <c r="B16" s="2">
        <v>419</v>
      </c>
      <c r="C16" s="2">
        <v>752.62282150272131</v>
      </c>
      <c r="D16" s="3">
        <v>55.671976457398053</v>
      </c>
      <c r="E16" s="2">
        <v>145</v>
      </c>
      <c r="F16" s="2">
        <v>1792.7846070917035</v>
      </c>
      <c r="G16" s="3">
        <v>8.0879766273329583</v>
      </c>
      <c r="H16" s="2">
        <v>27</v>
      </c>
      <c r="I16" s="2">
        <v>676.39795140359331</v>
      </c>
      <c r="J16" s="3">
        <v>3.9917329648873565</v>
      </c>
      <c r="K16" s="2">
        <v>137</v>
      </c>
      <c r="L16" s="2">
        <v>1792.7846070917035</v>
      </c>
      <c r="M16" s="3">
        <v>7.6417434341007953</v>
      </c>
      <c r="N16" s="2">
        <v>123</v>
      </c>
      <c r="O16" s="2">
        <v>1574.4119384851888</v>
      </c>
      <c r="P16" s="3">
        <v>7.8124407592045904</v>
      </c>
      <c r="Q16" s="2">
        <v>14</v>
      </c>
      <c r="R16" s="2">
        <v>218.37266860651459</v>
      </c>
      <c r="S16" s="3">
        <v>6.4110587141409079</v>
      </c>
      <c r="T16" s="2">
        <v>65</v>
      </c>
      <c r="U16" s="2">
        <v>802</v>
      </c>
      <c r="V16" s="3">
        <v>8.1047381546134662</v>
      </c>
      <c r="W16" s="2">
        <v>118</v>
      </c>
      <c r="X16" s="2">
        <v>754.67288948678777</v>
      </c>
      <c r="Y16" s="3">
        <v>15.635913472424512</v>
      </c>
      <c r="Z16" s="2">
        <v>222</v>
      </c>
      <c r="AA16" s="2">
        <v>2519.6647439421822</v>
      </c>
      <c r="AB16" s="3">
        <v>8.8106959679352546</v>
      </c>
      <c r="AC16" s="2">
        <v>720</v>
      </c>
      <c r="AD16" s="2">
        <v>2585.2655199286392</v>
      </c>
      <c r="AE16" s="3">
        <v>27.850137421082927</v>
      </c>
      <c r="AF16" s="2">
        <v>86</v>
      </c>
      <c r="AG16" s="2">
        <v>752.62282150272131</v>
      </c>
      <c r="AH16" s="3">
        <v>11.426706385050675</v>
      </c>
      <c r="AI16" s="2">
        <v>82</v>
      </c>
      <c r="AJ16" s="2">
        <v>546.88897659999998</v>
      </c>
      <c r="AK16" s="3">
        <v>14.993902511949079</v>
      </c>
      <c r="AL16" s="3">
        <f>Table1[[#This Row],[Age pensioners]]/Table1[[#This Row],[Total population]]*100</f>
        <v>12.804498126161242</v>
      </c>
      <c r="AM16" s="3">
        <f>Table1[[#This Row],[Health Care Card holders]]/Table1[[#This Row],[Total population]]*100</f>
        <v>6.7842448305675322</v>
      </c>
      <c r="AN16" s="3">
        <f>Table1[[#This Row],[Pensioner Concession Card holders]]/Table1[[#This Row],[Total population]]*100</f>
        <v>22.002956207246051</v>
      </c>
      <c r="AO16" s="3">
        <f>Table1[[#This Row],[Seniors Health Card holders]]/Table1[[#This Row],[Total population]]*100</f>
        <v>2.6281308803099446</v>
      </c>
      <c r="AP16" s="54">
        <f>Table1[[#This Row],[Persons aged 65 years and over]]+Table1[[#This Row],[Persons 0 to 64 years]]</f>
        <v>3272.2875654449035</v>
      </c>
    </row>
    <row r="17" spans="1:42" ht="12.75" customHeight="1">
      <c r="A17" s="1" t="s">
        <v>50</v>
      </c>
      <c r="B17" s="2">
        <v>2270</v>
      </c>
      <c r="C17" s="2">
        <v>3334.1048120357914</v>
      </c>
      <c r="D17" s="3">
        <v>68.084242337119179</v>
      </c>
      <c r="E17" s="2">
        <v>336</v>
      </c>
      <c r="F17" s="2">
        <v>6392.964792212395</v>
      </c>
      <c r="G17" s="3">
        <v>5.2557774197239313</v>
      </c>
      <c r="H17" s="2">
        <v>108</v>
      </c>
      <c r="I17" s="2">
        <v>2406.9230644433019</v>
      </c>
      <c r="J17" s="3">
        <v>4.4870565908586428</v>
      </c>
      <c r="K17" s="2">
        <v>643</v>
      </c>
      <c r="L17" s="2">
        <v>6392.964792212395</v>
      </c>
      <c r="M17" s="3">
        <v>10.057931193102643</v>
      </c>
      <c r="N17" s="2">
        <v>591</v>
      </c>
      <c r="O17" s="2">
        <v>5724.4178752129865</v>
      </c>
      <c r="P17" s="3">
        <v>10.324193881076701</v>
      </c>
      <c r="Q17" s="2">
        <v>52</v>
      </c>
      <c r="R17" s="2">
        <v>668.54691699940884</v>
      </c>
      <c r="S17" s="3">
        <v>7.7780629418482503</v>
      </c>
      <c r="T17" s="2">
        <v>214</v>
      </c>
      <c r="U17" s="2">
        <v>3116</v>
      </c>
      <c r="V17" s="3">
        <v>6.8677792041078307</v>
      </c>
      <c r="W17" s="2">
        <v>387</v>
      </c>
      <c r="X17" s="2">
        <v>2301.0135647783954</v>
      </c>
      <c r="Y17" s="3">
        <v>16.818675296999867</v>
      </c>
      <c r="Z17" s="2">
        <v>1066</v>
      </c>
      <c r="AA17" s="2">
        <v>8751.1060189268574</v>
      </c>
      <c r="AB17" s="3">
        <v>12.181317397989002</v>
      </c>
      <c r="AC17" s="2">
        <v>3192</v>
      </c>
      <c r="AD17" s="2">
        <v>9862.9417543483578</v>
      </c>
      <c r="AE17" s="3">
        <v>32.363569404561439</v>
      </c>
      <c r="AF17" s="2">
        <v>287</v>
      </c>
      <c r="AG17" s="2">
        <v>3334.1048120357914</v>
      </c>
      <c r="AH17" s="3">
        <v>8.6080077316093409</v>
      </c>
      <c r="AI17" s="2">
        <v>298</v>
      </c>
      <c r="AJ17" s="2">
        <v>2986.9043357999999</v>
      </c>
      <c r="AK17" s="3">
        <v>9.9768846436852794</v>
      </c>
      <c r="AL17" s="3">
        <f>Table1[[#This Row],[Age pensioners]]/Table1[[#This Row],[Total population]]*100</f>
        <v>18.783288365844612</v>
      </c>
      <c r="AM17" s="3">
        <f>Table1[[#This Row],[Health Care Card holders]]/Table1[[#This Row],[Total population]]*100</f>
        <v>8.8206984132116091</v>
      </c>
      <c r="AN17" s="3">
        <f>Table1[[#This Row],[Pensioner Concession Card holders]]/Table1[[#This Row],[Total population]]*100</f>
        <v>26.412447781399116</v>
      </c>
      <c r="AO17" s="3">
        <f>Table1[[#This Row],[Seniors Health Card holders]]/Table1[[#This Row],[Total population]]*100</f>
        <v>2.3748034189415872</v>
      </c>
      <c r="AP17" s="54">
        <f>Table1[[#This Row],[Persons aged 65 years and over]]+Table1[[#This Row],[Persons 0 to 64 years]]</f>
        <v>12085.210830962649</v>
      </c>
    </row>
    <row r="18" spans="1:42" ht="12.75" customHeight="1">
      <c r="A18" s="1" t="s">
        <v>51</v>
      </c>
      <c r="B18" s="2">
        <v>406</v>
      </c>
      <c r="C18" s="2">
        <v>710.98003227965671</v>
      </c>
      <c r="D18" s="3">
        <v>57.104276008739454</v>
      </c>
      <c r="E18" s="2">
        <v>145</v>
      </c>
      <c r="F18" s="2">
        <v>2335.7878385321437</v>
      </c>
      <c r="G18" s="3">
        <v>6.2077555849901556</v>
      </c>
      <c r="H18" s="2">
        <v>44</v>
      </c>
      <c r="I18" s="2">
        <v>891.01611953439203</v>
      </c>
      <c r="J18" s="3">
        <v>4.9381822657700702</v>
      </c>
      <c r="K18" s="2">
        <v>189</v>
      </c>
      <c r="L18" s="2">
        <v>2335.7878385321437</v>
      </c>
      <c r="M18" s="3">
        <v>8.091488314228549</v>
      </c>
      <c r="N18" s="2">
        <v>162</v>
      </c>
      <c r="O18" s="2">
        <v>2007.5781638113187</v>
      </c>
      <c r="P18" s="3">
        <v>8.0694242904320355</v>
      </c>
      <c r="Q18" s="2">
        <v>27</v>
      </c>
      <c r="R18" s="2">
        <v>328.20967472082498</v>
      </c>
      <c r="S18" s="3">
        <v>8.2264485417640998</v>
      </c>
      <c r="T18" s="2">
        <v>106</v>
      </c>
      <c r="U18" s="2">
        <v>949</v>
      </c>
      <c r="V18" s="3">
        <v>11.169652265542677</v>
      </c>
      <c r="W18" s="2">
        <v>208</v>
      </c>
      <c r="X18" s="2">
        <v>852.50298149832884</v>
      </c>
      <c r="Y18" s="3">
        <v>24.398741648319707</v>
      </c>
      <c r="Z18" s="2">
        <v>284</v>
      </c>
      <c r="AA18" s="2">
        <v>3154.1723159424828</v>
      </c>
      <c r="AB18" s="3">
        <v>9.0039468853539582</v>
      </c>
      <c r="AC18" s="2">
        <v>731</v>
      </c>
      <c r="AD18" s="2">
        <v>3099.33781616636</v>
      </c>
      <c r="AE18" s="3">
        <v>23.585683244564486</v>
      </c>
      <c r="AF18" s="2">
        <v>64</v>
      </c>
      <c r="AG18" s="2">
        <v>710.98003227965671</v>
      </c>
      <c r="AH18" s="3">
        <v>9.0016592723136064</v>
      </c>
      <c r="AI18" s="2">
        <v>63</v>
      </c>
      <c r="AJ18" s="2">
        <v>729.51588110000012</v>
      </c>
      <c r="AK18" s="3">
        <v>8.6358640890730829</v>
      </c>
      <c r="AL18" s="3">
        <f>Table1[[#This Row],[Age pensioners]]/Table1[[#This Row],[Total population]]*100</f>
        <v>10.504113768937167</v>
      </c>
      <c r="AM18" s="3">
        <f>Table1[[#This Row],[Health Care Card holders]]/Table1[[#This Row],[Total population]]*100</f>
        <v>7.3477051979757526</v>
      </c>
      <c r="AN18" s="3">
        <f>Table1[[#This Row],[Pensioner Concession Card holders]]/Table1[[#This Row],[Total population]]*100</f>
        <v>18.912579224367164</v>
      </c>
      <c r="AO18" s="3">
        <f>Table1[[#This Row],[Seniors Health Card holders]]/Table1[[#This Row],[Total population]]*100</f>
        <v>1.6558208896846764</v>
      </c>
      <c r="AP18" s="54">
        <f>Table1[[#This Row],[Persons aged 65 years and over]]+Table1[[#This Row],[Persons 0 to 64 years]]</f>
        <v>3865.1523482221396</v>
      </c>
    </row>
    <row r="19" spans="1:42" ht="12.75" customHeight="1">
      <c r="A19" s="1" t="s">
        <v>52</v>
      </c>
      <c r="B19" s="2">
        <v>843</v>
      </c>
      <c r="C19" s="2">
        <v>1303.6694311383392</v>
      </c>
      <c r="D19" s="3">
        <v>64.663631735531951</v>
      </c>
      <c r="E19" s="2">
        <v>302</v>
      </c>
      <c r="F19" s="2">
        <v>3261.8037110646637</v>
      </c>
      <c r="G19" s="3">
        <v>9.25868098609239</v>
      </c>
      <c r="H19" s="2">
        <v>133</v>
      </c>
      <c r="I19" s="2">
        <v>1199.8123166245819</v>
      </c>
      <c r="J19" s="3">
        <v>11.085067069003539</v>
      </c>
      <c r="K19" s="2">
        <v>409</v>
      </c>
      <c r="L19" s="2">
        <v>3261.8037110646637</v>
      </c>
      <c r="M19" s="3">
        <v>12.539074580502607</v>
      </c>
      <c r="N19" s="2">
        <v>347</v>
      </c>
      <c r="O19" s="2">
        <v>2904.882279569099</v>
      </c>
      <c r="P19" s="3">
        <v>11.945406615633074</v>
      </c>
      <c r="Q19" s="2">
        <v>62</v>
      </c>
      <c r="R19" s="2">
        <v>356.92143149556483</v>
      </c>
      <c r="S19" s="3">
        <v>17.370769735011113</v>
      </c>
      <c r="T19" s="2">
        <v>220</v>
      </c>
      <c r="U19" s="2">
        <v>1427</v>
      </c>
      <c r="V19" s="3">
        <v>15.416958654519972</v>
      </c>
      <c r="W19" s="2">
        <v>435</v>
      </c>
      <c r="X19" s="2">
        <v>1271.8390774140801</v>
      </c>
      <c r="Y19" s="3">
        <v>34.202440208430119</v>
      </c>
      <c r="Z19" s="2">
        <v>566</v>
      </c>
      <c r="AA19" s="2">
        <v>4549.8975557154745</v>
      </c>
      <c r="AB19" s="3">
        <v>12.439840525398294</v>
      </c>
      <c r="AC19" s="2">
        <v>1593</v>
      </c>
      <c r="AD19" s="2">
        <v>4610.8471097186266</v>
      </c>
      <c r="AE19" s="3">
        <v>34.548965994606831</v>
      </c>
      <c r="AF19" s="2">
        <v>103</v>
      </c>
      <c r="AG19" s="2">
        <v>1303.6694311383392</v>
      </c>
      <c r="AH19" s="3">
        <v>7.9007758822773315</v>
      </c>
      <c r="AI19" s="2">
        <v>105</v>
      </c>
      <c r="AJ19" s="2">
        <v>1300.8396858000001</v>
      </c>
      <c r="AK19" s="3">
        <v>8.0717094616794629</v>
      </c>
      <c r="AL19" s="3">
        <f>Table1[[#This Row],[Age pensioners]]/Table1[[#This Row],[Total population]]*100</f>
        <v>14.401475235411926</v>
      </c>
      <c r="AM19" s="3">
        <f>Table1[[#This Row],[Health Care Card holders]]/Table1[[#This Row],[Total population]]*100</f>
        <v>9.6693178923406293</v>
      </c>
      <c r="AN19" s="3">
        <f>Table1[[#This Row],[Pensioner Concession Card holders]]/Table1[[#This Row],[Total population]]*100</f>
        <v>27.214175622789082</v>
      </c>
      <c r="AO19" s="3">
        <f>Table1[[#This Row],[Seniors Health Card holders]]/Table1[[#This Row],[Total population]]*100</f>
        <v>1.7596108531997963</v>
      </c>
      <c r="AP19" s="54">
        <f>Table1[[#This Row],[Persons aged 65 years and over]]+Table1[[#This Row],[Persons 0 to 64 years]]</f>
        <v>5853.5669868538134</v>
      </c>
    </row>
    <row r="20" spans="1:42" ht="12.75" customHeight="1">
      <c r="A20" s="1" t="s">
        <v>53</v>
      </c>
      <c r="B20" s="2">
        <v>2178</v>
      </c>
      <c r="C20" s="2">
        <v>3197.5586651093804</v>
      </c>
      <c r="D20" s="3">
        <v>68.114465694267295</v>
      </c>
      <c r="E20" s="2">
        <v>572</v>
      </c>
      <c r="F20" s="2">
        <v>8306.517881204938</v>
      </c>
      <c r="G20" s="3">
        <v>6.8861586549311804</v>
      </c>
      <c r="H20" s="2">
        <v>187</v>
      </c>
      <c r="I20" s="2">
        <v>3042.570982666382</v>
      </c>
      <c r="J20" s="3">
        <v>6.1461179070379819</v>
      </c>
      <c r="K20" s="2">
        <v>853</v>
      </c>
      <c r="L20" s="2">
        <v>8306.517881204938</v>
      </c>
      <c r="M20" s="3">
        <v>10.269044287860659</v>
      </c>
      <c r="N20" s="2">
        <v>758</v>
      </c>
      <c r="O20" s="2">
        <v>7397.1689152913732</v>
      </c>
      <c r="P20" s="3">
        <v>10.247163592993909</v>
      </c>
      <c r="Q20" s="2">
        <v>95</v>
      </c>
      <c r="R20" s="2">
        <v>909.34896591356448</v>
      </c>
      <c r="S20" s="3">
        <v>10.447034478623902</v>
      </c>
      <c r="T20" s="2">
        <v>384</v>
      </c>
      <c r="U20" s="2">
        <v>3763</v>
      </c>
      <c r="V20" s="3">
        <v>10.204623970236513</v>
      </c>
      <c r="W20" s="2">
        <v>732</v>
      </c>
      <c r="X20" s="2">
        <v>2934.2302769729554</v>
      </c>
      <c r="Y20" s="3">
        <v>24.94691727996053</v>
      </c>
      <c r="Z20" s="2">
        <v>1123</v>
      </c>
      <c r="AA20" s="2">
        <v>11178.478396045362</v>
      </c>
      <c r="AB20" s="3">
        <v>10.046089997340662</v>
      </c>
      <c r="AC20" s="2">
        <v>3537</v>
      </c>
      <c r="AD20" s="2">
        <v>11685.168840886656</v>
      </c>
      <c r="AE20" s="3">
        <v>30.269139009989836</v>
      </c>
      <c r="AF20" s="2">
        <v>291</v>
      </c>
      <c r="AG20" s="2">
        <v>3197.5586651093804</v>
      </c>
      <c r="AH20" s="3">
        <v>9.1006930748538934</v>
      </c>
      <c r="AI20" s="2">
        <v>274</v>
      </c>
      <c r="AJ20" s="2">
        <v>3132.4368985999999</v>
      </c>
      <c r="AK20" s="3">
        <v>8.7471833869170865</v>
      </c>
      <c r="AL20" s="3">
        <f>Table1[[#This Row],[Age pensioners]]/Table1[[#This Row],[Total population]]*100</f>
        <v>15.150211360299974</v>
      </c>
      <c r="AM20" s="3">
        <f>Table1[[#This Row],[Health Care Card holders]]/Table1[[#This Row],[Total population]]*100</f>
        <v>7.8116103570325386</v>
      </c>
      <c r="AN20" s="3">
        <f>Table1[[#This Row],[Pensioner Concession Card holders]]/Table1[[#This Row],[Total population]]*100</f>
        <v>24.603442415693756</v>
      </c>
      <c r="AO20" s="3">
        <f>Table1[[#This Row],[Seniors Health Card holders]]/Table1[[#This Row],[Total population]]*100</f>
        <v>2.0242017933183156</v>
      </c>
      <c r="AP20" s="54">
        <f>Table1[[#This Row],[Persons aged 65 years and over]]+Table1[[#This Row],[Persons 0 to 64 years]]</f>
        <v>14376.037061154742</v>
      </c>
    </row>
    <row r="21" spans="1:42" ht="12.75" customHeight="1">
      <c r="A21" s="1" t="s">
        <v>54</v>
      </c>
      <c r="B21" s="2">
        <v>983</v>
      </c>
      <c r="C21" s="2">
        <v>1608.6148553453254</v>
      </c>
      <c r="D21" s="3">
        <v>61.108474581939433</v>
      </c>
      <c r="E21" s="2">
        <v>232</v>
      </c>
      <c r="F21" s="2">
        <v>3460.1502500537408</v>
      </c>
      <c r="G21" s="3">
        <v>6.7049111522367202</v>
      </c>
      <c r="H21" s="2">
        <v>57</v>
      </c>
      <c r="I21" s="2">
        <v>1278.93878985427</v>
      </c>
      <c r="J21" s="3">
        <v>4.4568200176722232</v>
      </c>
      <c r="K21" s="2">
        <v>300</v>
      </c>
      <c r="L21" s="2">
        <v>3460.1502500537408</v>
      </c>
      <c r="M21" s="3">
        <v>8.670143731340584</v>
      </c>
      <c r="N21" s="2">
        <v>250</v>
      </c>
      <c r="O21" s="2">
        <v>3091.5378675102061</v>
      </c>
      <c r="P21" s="3">
        <v>8.0865902574675381</v>
      </c>
      <c r="Q21" s="2">
        <v>50</v>
      </c>
      <c r="R21" s="2">
        <v>368.61238254353458</v>
      </c>
      <c r="S21" s="3">
        <v>13.564384260502916</v>
      </c>
      <c r="T21" s="2">
        <v>146</v>
      </c>
      <c r="U21" s="2">
        <v>1619</v>
      </c>
      <c r="V21" s="3">
        <v>9.0179122915379875</v>
      </c>
      <c r="W21" s="2">
        <v>278</v>
      </c>
      <c r="X21" s="2">
        <v>1268.089433797561</v>
      </c>
      <c r="Y21" s="3">
        <v>21.922743979300453</v>
      </c>
      <c r="Z21" s="2">
        <v>486</v>
      </c>
      <c r="AA21" s="2">
        <v>4727.2471665455951</v>
      </c>
      <c r="AB21" s="3">
        <v>10.280824819979561</v>
      </c>
      <c r="AC21" s="2">
        <v>1534</v>
      </c>
      <c r="AD21" s="2">
        <v>5146.0081517979233</v>
      </c>
      <c r="AE21" s="3">
        <v>29.809513602578491</v>
      </c>
      <c r="AF21" s="2">
        <v>183</v>
      </c>
      <c r="AG21" s="2">
        <v>1608.6148553453254</v>
      </c>
      <c r="AH21" s="3">
        <v>11.376247048316294</v>
      </c>
      <c r="AI21" s="2">
        <v>172</v>
      </c>
      <c r="AJ21" s="2">
        <v>1501.5101003</v>
      </c>
      <c r="AK21" s="3">
        <v>11.455134398738616</v>
      </c>
      <c r="AL21" s="3">
        <f>Table1[[#This Row],[Age pensioners]]/Table1[[#This Row],[Total population]]*100</f>
        <v>15.514858066726433</v>
      </c>
      <c r="AM21" s="3">
        <f>Table1[[#This Row],[Health Care Card holders]]/Table1[[#This Row],[Total population]]*100</f>
        <v>7.6706215874151038</v>
      </c>
      <c r="AN21" s="3">
        <f>Table1[[#This Row],[Pensioner Concession Card holders]]/Table1[[#This Row],[Total population]]*100</f>
        <v>24.211385833528333</v>
      </c>
      <c r="AO21" s="3">
        <f>Table1[[#This Row],[Seniors Health Card holders]]/Table1[[#This Row],[Total population]]*100</f>
        <v>2.8883204742735886</v>
      </c>
      <c r="AP21" s="54">
        <f>Table1[[#This Row],[Persons aged 65 years and over]]+Table1[[#This Row],[Persons 0 to 64 years]]</f>
        <v>6335.86202189092</v>
      </c>
    </row>
    <row r="22" spans="1:42" ht="12.75" customHeight="1">
      <c r="A22" s="1" t="s">
        <v>55</v>
      </c>
      <c r="B22" s="2">
        <v>6222</v>
      </c>
      <c r="C22" s="2">
        <v>10349.17927200413</v>
      </c>
      <c r="D22" s="3">
        <v>60.120709444383827</v>
      </c>
      <c r="E22" s="2">
        <v>2273</v>
      </c>
      <c r="F22" s="2">
        <v>40768.960967146311</v>
      </c>
      <c r="G22" s="3">
        <v>5.5753199151474533</v>
      </c>
      <c r="H22" s="2">
        <v>949</v>
      </c>
      <c r="I22" s="2">
        <v>17497.987400363225</v>
      </c>
      <c r="J22" s="3">
        <v>5.4234808740364082</v>
      </c>
      <c r="K22" s="2">
        <v>4000</v>
      </c>
      <c r="L22" s="2">
        <v>40768.960967146311</v>
      </c>
      <c r="M22" s="3">
        <v>9.8113856843773917</v>
      </c>
      <c r="N22" s="2">
        <v>3399</v>
      </c>
      <c r="O22" s="2">
        <v>35215.160447299437</v>
      </c>
      <c r="P22" s="3">
        <v>9.6520928964293873</v>
      </c>
      <c r="Q22" s="2">
        <v>601</v>
      </c>
      <c r="R22" s="2">
        <v>5553.8005198468745</v>
      </c>
      <c r="S22" s="3">
        <v>10.821418555677083</v>
      </c>
      <c r="T22" s="2">
        <v>1638</v>
      </c>
      <c r="U22" s="2">
        <v>15775</v>
      </c>
      <c r="V22" s="3">
        <v>10.383518225039619</v>
      </c>
      <c r="W22" s="2">
        <v>3258</v>
      </c>
      <c r="X22" s="2">
        <v>14184.611103405265</v>
      </c>
      <c r="Y22" s="3">
        <v>22.968553570128265</v>
      </c>
      <c r="Z22" s="2">
        <v>6442</v>
      </c>
      <c r="AA22" s="2">
        <v>55083.68286027039</v>
      </c>
      <c r="AB22" s="3">
        <v>11.694933355021458</v>
      </c>
      <c r="AC22" s="2">
        <v>11737</v>
      </c>
      <c r="AD22" s="2">
        <v>51919.44944687251</v>
      </c>
      <c r="AE22" s="3">
        <v>22.606171916383843</v>
      </c>
      <c r="AF22" s="2">
        <v>1126</v>
      </c>
      <c r="AG22" s="2">
        <v>10349.17927200413</v>
      </c>
      <c r="AH22" s="3">
        <v>10.88008981587531</v>
      </c>
      <c r="AI22" s="2">
        <v>1002</v>
      </c>
      <c r="AJ22" s="2">
        <v>9865.1829968000002</v>
      </c>
      <c r="AK22" s="3">
        <v>10.156932723143825</v>
      </c>
      <c r="AL22" s="3">
        <f>Table1[[#This Row],[Age pensioners]]/Table1[[#This Row],[Total population]]*100</f>
        <v>9.5089834025936977</v>
      </c>
      <c r="AM22" s="3">
        <f>Table1[[#This Row],[Health Care Card holders]]/Table1[[#This Row],[Total population]]*100</f>
        <v>9.8452058951315653</v>
      </c>
      <c r="AN22" s="3">
        <f>Table1[[#This Row],[Pensioner Concession Card holders]]/Table1[[#This Row],[Total population]]*100</f>
        <v>17.937469976895244</v>
      </c>
      <c r="AO22" s="3">
        <f>Table1[[#This Row],[Seniors Health Card holders]]/Table1[[#This Row],[Total population]]*100</f>
        <v>1.7208478481710869</v>
      </c>
      <c r="AP22" s="54">
        <f>Table1[[#This Row],[Persons aged 65 years and over]]+Table1[[#This Row],[Persons 0 to 64 years]]</f>
        <v>65432.862132274517</v>
      </c>
    </row>
    <row r="23" spans="1:42" ht="12.75" customHeight="1">
      <c r="A23" s="1" t="s">
        <v>100</v>
      </c>
      <c r="B23" s="54">
        <v>6709</v>
      </c>
      <c r="C23" s="54">
        <v>10032.069762579918</v>
      </c>
      <c r="D23" s="57">
        <v>66.875531757413398</v>
      </c>
      <c r="E23" s="54">
        <v>2325</v>
      </c>
      <c r="F23" s="54">
        <v>33421.472599668334</v>
      </c>
      <c r="G23" s="57">
        <v>6.9566054968597424</v>
      </c>
      <c r="H23" s="54">
        <v>913</v>
      </c>
      <c r="I23" s="54">
        <v>13949.120899666021</v>
      </c>
      <c r="J23" s="57">
        <v>6.5452153334039824</v>
      </c>
      <c r="K23" s="54">
        <v>4020</v>
      </c>
      <c r="L23" s="54">
        <v>33421.472599668334</v>
      </c>
      <c r="M23" s="57">
        <v>12.028195310699425</v>
      </c>
      <c r="N23" s="54">
        <v>3453</v>
      </c>
      <c r="O23" s="54">
        <v>29148.752129152446</v>
      </c>
      <c r="P23" s="57">
        <v>11.846133188482407</v>
      </c>
      <c r="Q23" s="54">
        <v>567</v>
      </c>
      <c r="R23" s="54">
        <v>4272.7204705158892</v>
      </c>
      <c r="S23" s="57">
        <v>13.270233892261626</v>
      </c>
      <c r="T23" s="54">
        <v>1602</v>
      </c>
      <c r="U23" s="54">
        <v>12826</v>
      </c>
      <c r="V23" s="57">
        <v>12.490254171214719</v>
      </c>
      <c r="W23" s="54">
        <v>2903</v>
      </c>
      <c r="X23" s="54">
        <v>10646.190447440109</v>
      </c>
      <c r="Y23" s="57">
        <v>27.267969837023067</v>
      </c>
      <c r="Z23" s="54">
        <v>5430</v>
      </c>
      <c r="AA23" s="54">
        <v>44679.39759199597</v>
      </c>
      <c r="AB23" s="57">
        <v>12.15325248918027</v>
      </c>
      <c r="AC23" s="54">
        <v>12542</v>
      </c>
      <c r="AD23" s="54">
        <v>44071.945130681488</v>
      </c>
      <c r="AE23" s="57">
        <v>28.458013284438987</v>
      </c>
      <c r="AF23" s="54">
        <v>994</v>
      </c>
      <c r="AG23" s="54">
        <v>10032.069762579918</v>
      </c>
      <c r="AH23" s="57">
        <v>9.9082245590801783</v>
      </c>
      <c r="AI23" s="54"/>
      <c r="AJ23" s="54"/>
      <c r="AK23" s="57"/>
      <c r="AL23" s="57">
        <f>Table1[[#This Row],[Age pensioners]]/Table1[[#This Row],[Total population]]*100</f>
        <v>12.262511543549163</v>
      </c>
      <c r="AM23" s="57">
        <f>Table1[[#This Row],[Health Care Card holders]]/Table1[[#This Row],[Total population]]*100</f>
        <v>9.9247932153036142</v>
      </c>
      <c r="AN23" s="57">
        <f>Table1[[#This Row],[Pensioner Concession Card holders]]/Table1[[#This Row],[Total population]]*100</f>
        <v>22.923896225844924</v>
      </c>
      <c r="AO23" s="57">
        <f>Table1[[#This Row],[Seniors Health Card holders]]/Table1[[#This Row],[Total population]]*100</f>
        <v>1.8168037672213249</v>
      </c>
      <c r="AP23" s="54">
        <f>Table1[[#This Row],[Persons aged 65 years and over]]+Table1[[#This Row],[Persons 0 to 64 years]]</f>
        <v>54711.467354575885</v>
      </c>
    </row>
    <row r="24" spans="1:42" ht="12.75" customHeight="1"/>
    <row r="25" spans="1:42" ht="12.75" customHeight="1"/>
    <row r="26" spans="1:42" ht="12.75" customHeight="1"/>
    <row r="27" spans="1:42" ht="12.75" customHeight="1"/>
    <row r="28" spans="1:42" ht="12.75" customHeight="1"/>
    <row r="29" spans="1:42" ht="12.75" customHeight="1"/>
    <row r="30" spans="1:42" ht="12.75" customHeight="1"/>
    <row r="31" spans="1:42" ht="12.75" customHeight="1"/>
    <row r="32" spans="1:4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sheetData>
  <conditionalFormatting sqref="AI2:AO23">
    <cfRule type="expression" dxfId="123" priority="14" stopIfTrue="1">
      <formula>MOD(ROW(),2)=1</formula>
    </cfRule>
  </conditionalFormatting>
  <conditionalFormatting sqref="N23:P23">
    <cfRule type="expression" dxfId="122" priority="1" stopIfTrue="1">
      <formula>MOD(ROW(),2)=1</formula>
    </cfRule>
  </conditionalFormatting>
  <conditionalFormatting sqref="A2:A23 T2:Y23">
    <cfRule type="expression" dxfId="121" priority="12" stopIfTrue="1">
      <formula>MOD(ROW(),2)=1</formula>
    </cfRule>
  </conditionalFormatting>
  <conditionalFormatting sqref="A6">
    <cfRule type="expression" dxfId="120" priority="11" stopIfTrue="1">
      <formula>MOD(ROW(),2)=1</formula>
    </cfRule>
  </conditionalFormatting>
  <conditionalFormatting sqref="B2:M23">
    <cfRule type="expression" dxfId="119" priority="10" stopIfTrue="1">
      <formula>MOD(ROW(),2)=1</formula>
    </cfRule>
  </conditionalFormatting>
  <conditionalFormatting sqref="N2:P23">
    <cfRule type="expression" dxfId="118" priority="8" stopIfTrue="1">
      <formula>MOD(ROW(),2)=1</formula>
    </cfRule>
  </conditionalFormatting>
  <conditionalFormatting sqref="Q2:S23">
    <cfRule type="expression" dxfId="117" priority="7" stopIfTrue="1">
      <formula>MOD(ROW(),2)=1</formula>
    </cfRule>
  </conditionalFormatting>
  <conditionalFormatting sqref="N2:P23">
    <cfRule type="expression" dxfId="116" priority="9" stopIfTrue="1">
      <formula>MOD(ROW(),2)=1</formula>
    </cfRule>
  </conditionalFormatting>
  <conditionalFormatting sqref="Z2:AB23">
    <cfRule type="expression" dxfId="115" priority="6" stopIfTrue="1">
      <formula>MOD(ROW(),2)=1</formula>
    </cfRule>
  </conditionalFormatting>
  <conditionalFormatting sqref="AC2:AE23">
    <cfRule type="expression" dxfId="114" priority="5" stopIfTrue="1">
      <formula>MOD(ROW(),2)=1</formula>
    </cfRule>
  </conditionalFormatting>
  <conditionalFormatting sqref="AF2:AH23">
    <cfRule type="expression" dxfId="113" priority="4" stopIfTrue="1">
      <formula>MOD(ROW(),2)=1</formula>
    </cfRule>
  </conditionalFormatting>
  <conditionalFormatting sqref="B23:AH23">
    <cfRule type="expression" dxfId="112" priority="3" stopIfTrue="1">
      <formula>MOD(ROW(),2)=1</formula>
    </cfRule>
  </conditionalFormatting>
  <conditionalFormatting sqref="A23">
    <cfRule type="expression" dxfId="111" priority="2" stopIfTrue="1">
      <formula>MOD(ROW(),2)=1</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A13" sqref="A13"/>
    </sheetView>
  </sheetViews>
  <sheetFormatPr defaultRowHeight="15"/>
  <cols>
    <col min="1" max="1" width="39.85546875" bestFit="1" customWidth="1"/>
    <col min="2" max="2" width="12" customWidth="1"/>
    <col min="3" max="4" width="36.140625" bestFit="1" customWidth="1"/>
    <col min="5" max="5" width="28.42578125" bestFit="1" customWidth="1"/>
    <col min="6" max="6" width="41.140625" bestFit="1" customWidth="1"/>
  </cols>
  <sheetData>
    <row r="3" spans="1:2">
      <c r="A3" s="8" t="s">
        <v>61</v>
      </c>
    </row>
    <row r="4" spans="1:2">
      <c r="A4" s="9" t="s">
        <v>32</v>
      </c>
      <c r="B4" s="7"/>
    </row>
    <row r="5" spans="1:2">
      <c r="A5" s="10" t="s">
        <v>91</v>
      </c>
      <c r="B5" s="7">
        <v>8.3894836888621533</v>
      </c>
    </row>
    <row r="6" spans="1:2">
      <c r="A6" s="10" t="s">
        <v>107</v>
      </c>
      <c r="B6" s="7">
        <v>2.0196590080777233</v>
      </c>
    </row>
    <row r="7" spans="1:2">
      <c r="A7" s="10" t="s">
        <v>82</v>
      </c>
      <c r="B7" s="11">
        <v>22.145875345439471</v>
      </c>
    </row>
    <row r="8" spans="1:2">
      <c r="A8" s="9" t="s">
        <v>56</v>
      </c>
      <c r="B8" s="11"/>
    </row>
    <row r="9" spans="1:2">
      <c r="A9" s="10" t="s">
        <v>91</v>
      </c>
      <c r="B9" s="7">
        <v>8.4845208918011092</v>
      </c>
    </row>
    <row r="10" spans="1:2">
      <c r="A10" s="10" t="s">
        <v>107</v>
      </c>
      <c r="B10" s="7">
        <v>1.7126637143638359</v>
      </c>
    </row>
    <row r="11" spans="1:2">
      <c r="A11" s="10" t="s">
        <v>82</v>
      </c>
      <c r="B11" s="11">
        <v>17.227067722277038</v>
      </c>
    </row>
    <row r="12" spans="1:2">
      <c r="A12" s="9" t="s">
        <v>92</v>
      </c>
      <c r="B12" s="7">
        <v>16.874004580663261</v>
      </c>
    </row>
    <row r="13" spans="1:2">
      <c r="A13" s="9" t="s">
        <v>108</v>
      </c>
      <c r="B13" s="7">
        <v>3.7323227224415589</v>
      </c>
    </row>
    <row r="14" spans="1:2">
      <c r="A14" s="9" t="s">
        <v>86</v>
      </c>
      <c r="B14" s="11">
        <v>39.372943067716506</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B17"/>
  <sheetViews>
    <sheetView workbookViewId="0">
      <selection activeCell="B35" sqref="B35"/>
    </sheetView>
  </sheetViews>
  <sheetFormatPr defaultRowHeight="15"/>
  <cols>
    <col min="1" max="1" width="53.85546875" customWidth="1"/>
    <col min="2" max="2" width="4.5703125" bestFit="1" customWidth="1"/>
    <col min="3" max="4" width="36.140625" bestFit="1" customWidth="1"/>
    <col min="5" max="5" width="28.42578125" bestFit="1" customWidth="1"/>
    <col min="6" max="6" width="41.140625" bestFit="1" customWidth="1"/>
  </cols>
  <sheetData>
    <row r="3" spans="1:2">
      <c r="A3" s="8" t="s">
        <v>61</v>
      </c>
    </row>
    <row r="4" spans="1:2">
      <c r="A4" s="9" t="s">
        <v>32</v>
      </c>
      <c r="B4" s="7"/>
    </row>
    <row r="5" spans="1:2">
      <c r="A5" s="10" t="s">
        <v>71</v>
      </c>
      <c r="B5" s="11"/>
    </row>
    <row r="6" spans="1:2">
      <c r="A6" s="10" t="s">
        <v>65</v>
      </c>
      <c r="B6" s="11"/>
    </row>
    <row r="7" spans="1:2">
      <c r="A7" s="10" t="s">
        <v>67</v>
      </c>
      <c r="B7" s="11"/>
    </row>
    <row r="8" spans="1:2">
      <c r="A8" s="10" t="s">
        <v>69</v>
      </c>
      <c r="B8" s="11"/>
    </row>
    <row r="9" spans="1:2">
      <c r="A9" s="9" t="s">
        <v>56</v>
      </c>
      <c r="B9" s="11"/>
    </row>
    <row r="10" spans="1:2">
      <c r="A10" s="10" t="s">
        <v>71</v>
      </c>
      <c r="B10" s="11"/>
    </row>
    <row r="11" spans="1:2">
      <c r="A11" s="10" t="s">
        <v>65</v>
      </c>
      <c r="B11" s="11"/>
    </row>
    <row r="12" spans="1:2">
      <c r="A12" s="10" t="s">
        <v>67</v>
      </c>
      <c r="B12" s="11"/>
    </row>
    <row r="13" spans="1:2">
      <c r="A13" s="10" t="s">
        <v>69</v>
      </c>
      <c r="B13" s="11"/>
    </row>
    <row r="14" spans="1:2">
      <c r="A14" s="9" t="s">
        <v>72</v>
      </c>
      <c r="B14" s="11"/>
    </row>
    <row r="15" spans="1:2">
      <c r="A15" s="9" t="s">
        <v>66</v>
      </c>
      <c r="B15" s="11"/>
    </row>
    <row r="16" spans="1:2">
      <c r="A16" s="9" t="s">
        <v>68</v>
      </c>
      <c r="B16" s="11"/>
    </row>
    <row r="17" spans="1:2">
      <c r="A17" s="9" t="s">
        <v>70</v>
      </c>
      <c r="B17" s="11"/>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B14"/>
  <sheetViews>
    <sheetView workbookViewId="0">
      <selection activeCell="B5" sqref="B5:B14"/>
    </sheetView>
  </sheetViews>
  <sheetFormatPr defaultRowHeight="15"/>
  <cols>
    <col min="1" max="1" width="59.42578125" customWidth="1"/>
    <col min="2" max="2" width="4.5703125" bestFit="1" customWidth="1"/>
    <col min="3" max="4" width="36.140625" bestFit="1" customWidth="1"/>
    <col min="5" max="5" width="28.42578125" bestFit="1" customWidth="1"/>
    <col min="6" max="6" width="41.140625" bestFit="1" customWidth="1"/>
  </cols>
  <sheetData>
    <row r="3" spans="1:2">
      <c r="A3" s="8" t="s">
        <v>61</v>
      </c>
    </row>
    <row r="4" spans="1:2">
      <c r="A4" s="9" t="s">
        <v>32</v>
      </c>
      <c r="B4" s="7"/>
    </row>
    <row r="5" spans="1:2">
      <c r="A5" s="10" t="s">
        <v>74</v>
      </c>
      <c r="B5" s="11">
        <v>10.151776607399658</v>
      </c>
    </row>
    <row r="6" spans="1:2">
      <c r="A6" s="10" t="s">
        <v>75</v>
      </c>
      <c r="B6" s="11">
        <v>23.48898751369429</v>
      </c>
    </row>
    <row r="7" spans="1:2">
      <c r="A7" s="10" t="s">
        <v>73</v>
      </c>
      <c r="B7" s="11">
        <v>5.7645256599615022</v>
      </c>
    </row>
    <row r="8" spans="1:2">
      <c r="A8" s="9" t="s">
        <v>56</v>
      </c>
      <c r="B8" s="11"/>
    </row>
    <row r="9" spans="1:2">
      <c r="A9" s="10" t="s">
        <v>74</v>
      </c>
      <c r="B9" s="11">
        <v>8.7901434366028752</v>
      </c>
    </row>
    <row r="10" spans="1:2">
      <c r="A10" s="10" t="s">
        <v>75</v>
      </c>
      <c r="B10" s="11">
        <v>20.599089559530626</v>
      </c>
    </row>
    <row r="11" spans="1:2">
      <c r="A11" s="10" t="s">
        <v>73</v>
      </c>
      <c r="B11" s="11">
        <v>3.3153665596857786</v>
      </c>
    </row>
    <row r="12" spans="1:2">
      <c r="A12" s="9" t="s">
        <v>76</v>
      </c>
      <c r="B12" s="11">
        <v>18.941920044002533</v>
      </c>
    </row>
    <row r="13" spans="1:2">
      <c r="A13" s="9" t="s">
        <v>77</v>
      </c>
      <c r="B13" s="11">
        <v>44.088077073224916</v>
      </c>
    </row>
    <row r="14" spans="1:2">
      <c r="A14" s="9" t="s">
        <v>78</v>
      </c>
      <c r="B14" s="11">
        <v>9.0798922196472809</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Dashboard</vt:lpstr>
      <vt:lpstr>Unemployment</vt:lpstr>
      <vt:lpstr>Data table</vt:lpstr>
      <vt:lpstr>% of total population</vt:lpstr>
      <vt:lpstr>Card holders</vt:lpstr>
      <vt:lpstr>Pensions data</vt:lpstr>
      <vt:lpstr>MLHD % of pop</vt:lpstr>
      <vt:lpstr>MLHD unemp</vt:lpstr>
      <vt:lpstr>MLHD low income</vt:lpstr>
      <vt:lpstr>MLHD disab</vt:lpstr>
      <vt:lpstr>MLHDNSW data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Gilchrist</dc:creator>
  <cp:lastModifiedBy>Kim Gilchrist</cp:lastModifiedBy>
  <dcterms:created xsi:type="dcterms:W3CDTF">2019-08-01T04:04:08Z</dcterms:created>
  <dcterms:modified xsi:type="dcterms:W3CDTF">2021-03-16T03:27:15Z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